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xr:revisionPtr revIDLastSave="0" documentId="8_{3C1D51F0-5991-49BC-B2EB-A5316F9E2CF1}" xr6:coauthVersionLast="47" xr6:coauthVersionMax="47" xr10:uidLastSave="{00000000-0000-0000-0000-000000000000}"/>
  <bookViews>
    <workbookView xWindow="-108" yWindow="-108" windowWidth="30936" windowHeight="17040"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9" l="1"/>
  <c r="F12" i="19"/>
  <c r="C12" i="19"/>
  <c r="F11" i="19"/>
  <c r="C11" i="19"/>
  <c r="F10" i="19"/>
  <c r="C10" i="19"/>
  <c r="F9" i="19"/>
  <c r="C9" i="19"/>
  <c r="F8" i="19"/>
  <c r="C8" i="19"/>
  <c r="F5" i="19"/>
  <c r="C5" i="19"/>
  <c r="G17" i="19"/>
  <c r="G16" i="19"/>
  <c r="D17" i="19"/>
  <c r="D16" i="19"/>
  <c r="G12" i="19"/>
  <c r="D12" i="19"/>
  <c r="G11" i="19"/>
  <c r="D11" i="19"/>
  <c r="G10" i="19"/>
  <c r="D10" i="19"/>
  <c r="G9" i="19"/>
  <c r="D9" i="19"/>
  <c r="G8" i="19"/>
  <c r="D8" i="19"/>
  <c r="G5" i="19"/>
  <c r="D5" i="19"/>
  <c r="F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66" i="18"/>
  <c r="D466" i="18"/>
  <c r="F466" i="18"/>
  <c r="H466" i="18" s="1"/>
  <c r="J466" i="18"/>
  <c r="L466" i="18"/>
  <c r="N466" i="18"/>
  <c r="P466" i="18"/>
  <c r="R466" i="18"/>
  <c r="Z466" i="18" s="1"/>
  <c r="T466" i="18"/>
  <c r="V466" i="18"/>
  <c r="W466" i="18"/>
  <c r="X466" i="18"/>
  <c r="Y466" i="18"/>
  <c r="AC466" i="18"/>
  <c r="AD466" i="18"/>
  <c r="AE466" i="18"/>
  <c r="AG466" i="18"/>
  <c r="AI466" i="18"/>
  <c r="AJ466" i="18" s="1"/>
  <c r="AK466" i="18" s="1"/>
  <c r="AL466" i="18"/>
  <c r="BW479" i="21" l="1"/>
  <c r="BX479" i="21"/>
  <c r="BZ479" i="21"/>
  <c r="CD479" i="21"/>
  <c r="CE479" i="21"/>
  <c r="CF479" i="21"/>
  <c r="CG479" i="21"/>
  <c r="CH479" i="21"/>
  <c r="BQ479" i="21"/>
  <c r="B465" i="18" l="1"/>
  <c r="D465" i="18" s="1"/>
  <c r="F465" i="18"/>
  <c r="W465" i="18" s="1"/>
  <c r="H465" i="18"/>
  <c r="J465" i="18"/>
  <c r="L465" i="18" s="1"/>
  <c r="N465" i="18"/>
  <c r="Y465" i="18" s="1"/>
  <c r="P465" i="18"/>
  <c r="R465" i="18"/>
  <c r="Z465" i="18" s="1"/>
  <c r="AC465" i="18"/>
  <c r="AD465" i="18" s="1"/>
  <c r="X465" i="18" l="1"/>
  <c r="V465" i="18"/>
  <c r="T465" i="18"/>
  <c r="AE465" i="18"/>
  <c r="AG465" i="18"/>
  <c r="AI465" i="18" l="1"/>
  <c r="DA478" i="21" l="1"/>
  <c r="DB478" i="21"/>
  <c r="DC478" i="21"/>
  <c r="BW478" i="21"/>
  <c r="BX478" i="21"/>
  <c r="BZ478" i="21"/>
  <c r="CD478" i="21"/>
  <c r="CE478" i="21"/>
  <c r="CF478" i="21"/>
  <c r="CG478" i="21"/>
  <c r="CH478" i="21"/>
  <c r="BS478" i="21"/>
  <c r="BS479" i="21"/>
  <c r="BS480" i="21"/>
  <c r="BS481" i="21"/>
  <c r="BS482" i="21"/>
  <c r="BS483" i="21"/>
  <c r="BS484" i="21"/>
  <c r="BS485" i="21"/>
  <c r="BS486" i="21"/>
  <c r="BQ478" i="21"/>
  <c r="B464" i="18"/>
  <c r="V464" i="18" s="1"/>
  <c r="D464" i="18"/>
  <c r="F464" i="18"/>
  <c r="W464" i="18" s="1"/>
  <c r="H464" i="18"/>
  <c r="J464" i="18"/>
  <c r="L464" i="18"/>
  <c r="N464" i="18"/>
  <c r="P464" i="18"/>
  <c r="R464" i="18"/>
  <c r="T464" i="18"/>
  <c r="AC464" i="18"/>
  <c r="AD464" i="18" s="1"/>
  <c r="Z464" i="18" l="1"/>
  <c r="Y464" i="18"/>
  <c r="X464" i="18"/>
  <c r="AG464" i="18"/>
  <c r="AI464" i="18" s="1"/>
  <c r="AE464" i="18"/>
  <c r="DA477" i="21" l="1"/>
  <c r="DB477" i="21"/>
  <c r="DC477" i="21"/>
  <c r="BW477" i="21"/>
  <c r="BX477" i="21" s="1"/>
  <c r="BZ477" i="21"/>
  <c r="CD477" i="21"/>
  <c r="CE477" i="21"/>
  <c r="CF477" i="21"/>
  <c r="CG477" i="21"/>
  <c r="CH477" i="21"/>
  <c r="BS477" i="21" l="1"/>
  <c r="BQ477" i="21"/>
  <c r="B463" i="18" l="1"/>
  <c r="D463" i="18"/>
  <c r="F463" i="18"/>
  <c r="W463" i="18" s="1"/>
  <c r="H463" i="18"/>
  <c r="J463" i="18"/>
  <c r="L463" i="18" s="1"/>
  <c r="N463" i="18"/>
  <c r="P463" i="18"/>
  <c r="R463" i="18"/>
  <c r="T463" i="18"/>
  <c r="AC463" i="18"/>
  <c r="AD463" i="18" s="1"/>
  <c r="CH476" i="21"/>
  <c r="CG476" i="21"/>
  <c r="CF476" i="21"/>
  <c r="CE476" i="21"/>
  <c r="CD476" i="21"/>
  <c r="BZ476" i="21"/>
  <c r="BW476" i="21"/>
  <c r="BX476" i="21" s="1"/>
  <c r="BQ476" i="21"/>
  <c r="BS476" i="21" s="1"/>
  <c r="Z463" i="18" l="1"/>
  <c r="Y463" i="18"/>
  <c r="X463" i="18"/>
  <c r="AE463" i="18"/>
  <c r="V463" i="18"/>
  <c r="AG463" i="18"/>
  <c r="AI463" i="18" s="1"/>
  <c r="DA476" i="21"/>
  <c r="DC476" i="21"/>
  <c r="DB476" i="21"/>
  <c r="B462" i="18" l="1"/>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l="1"/>
  <c r="BW467" i="2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L454" i="18"/>
  <c r="AI442" i="18"/>
  <c r="AL453" i="18"/>
  <c r="CA467" i="21"/>
  <c r="AI441" i="18"/>
  <c r="AJ452" i="18" s="1"/>
  <c r="AK452" i="18" s="1"/>
  <c r="AL452" i="18"/>
  <c r="CA465" i="21"/>
  <c r="BZ453" i="21"/>
  <c r="CA464" i="21" s="1"/>
  <c r="AJ454" i="18" l="1"/>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65" i="18" l="1"/>
  <c r="BZ475" i="21"/>
  <c r="CA479" i="21" s="1"/>
  <c r="CA477" i="21" l="1"/>
  <c r="CA478" i="21"/>
  <c r="AL463" i="18"/>
  <c r="AL464" i="18"/>
  <c r="CA475" i="21"/>
  <c r="CA476" i="21"/>
  <c r="AI462" i="18"/>
  <c r="AL462" i="18"/>
  <c r="AJ464" i="18" l="1"/>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<sst xmlns="http://schemas.openxmlformats.org/spreadsheetml/2006/main" count="2606" uniqueCount="830">
  <si>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</si>
  <si>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</si>
  <si>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</si>
  <si>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</si>
  <si>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</si>
  <si>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</si>
  <si>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</si>
  <si>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</si>
  <si>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</si>
  <si>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</si>
  <si>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</si>
  <si>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</si>
  <si>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</si>
  <si>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</si>
  <si>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</si>
  <si>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</si>
  <si>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</si>
  <si>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</si>
  <si>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</si>
  <si>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</si>
  <si>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</si>
  <si>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</si>
  <si>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</si>
  <si>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</si>
  <si>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</si>
  <si>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</si>
  <si>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</si>
  <si>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</si>
  <si>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</si>
  <si>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</si>
  <si>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</si>
  <si>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</si>
  <si>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</si>
  <si>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</si>
  <si>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</si>
  <si>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</si>
  <si>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</si>
  <si>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</si>
  <si>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</si>
  <si>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</si>
  <si>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</si>
  <si>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</si>
  <si>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</si>
  <si>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</si>
  <si>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</si>
  <si>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</si>
  <si>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</si>
  <si>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</si>
  <si>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</si>
  <si>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</si>
  <si>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</si>
  <si>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</si>
  <si>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</si>
  <si>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</si>
  <si>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</si>
  <si>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</si>
  <si>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</si>
  <si>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</si>
  <si>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</si>
  <si>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</si>
  <si>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</si>
  <si>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</si>
  <si>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</si>
  <si>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</si>
  <si>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</si>
  <si>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</si>
  <si>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</si>
  <si>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</si>
  <si>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</si>
  <si>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</si>
  <si>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</si>
  <si>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</si>
  <si>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</si>
  <si>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</si>
  <si>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</si>
  <si>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</si>
  <si>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</si>
  <si>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</si>
  <si>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</si>
  <si>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</si>
  <si>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</si>
  <si>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</si>
  <si>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</si>
  <si>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</si>
  <si>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</si>
  <si>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</si>
  <si>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</si>
  <si>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</si>
  <si>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</si>
  <si>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</si>
  <si>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</si>
  <si>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</si>
  <si>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</si>
  <si>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</si>
  <si>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</si>
  <si>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</si>
  <si>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</si>
  <si>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</si>
  <si>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</si>
  <si>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</si>
  <si>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</si>
  <si>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</si>
  <si>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</si>
  <si>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</si>
  <si>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</si>
  <si>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</si>
  <si>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</si>
  <si>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</si>
  <si>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</si>
  <si>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</si>
  <si>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</si>
  <si>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</si>
  <si>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</si>
  <si>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</si>
  <si>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</si>
  <si>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</si>
  <si>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</si>
  <si>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</si>
  <si>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</si>
  <si>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</si>
  <si>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</si>
  <si>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</si>
  <si>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</si>
  <si>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</si>
  <si>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</si>
  <si>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</si>
  <si>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</si>
  <si>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</si>
  <si>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</si>
  <si>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</si>
  <si>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</si>
  <si>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</si>
  <si>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</si>
  <si>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</si>
  <si>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</si>
  <si>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</si>
  <si>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</si>
  <si>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</si>
  <si>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</si>
  <si>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</si>
  <si>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</si>
  <si>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</si>
  <si>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</si>
  <si>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</si>
  <si>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</si>
  <si>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</si>
  <si>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</si>
  <si>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</si>
  <si>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</si>
  <si>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</si>
  <si>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</si>
  <si>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</si>
  <si>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</si>
  <si>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</si>
  <si>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</si>
  <si>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</si>
  <si>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</si>
  <si>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</si>
  <si>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</si>
  <si>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</si>
  <si>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</si>
  <si>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</si>
  <si>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</si>
  <si>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</si>
  <si>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</si>
  <si>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</si>
  <si>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</si>
  <si>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</si>
  <si>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</si>
  <si>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</si>
  <si>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</si>
  <si>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</si>
  <si>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</si>
  <si>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</si>
  <si>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</si>
  <si>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</si>
  <si>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</si>
  <si>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</si>
  <si>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</si>
  <si>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</si>
  <si>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</si>
  <si>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</si>
  <si>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</si>
  <si>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</si>
  <si>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</si>
  <si>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</si>
  <si>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</si>
  <si>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</si>
  <si>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</si>
  <si>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</si>
  <si>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</si>
  <si>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</si>
  <si>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</si>
  <si>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</si>
  <si>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</si>
  <si>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</si>
  <si>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</si>
  <si>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</si>
  <si>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</si>
  <si>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</si>
  <si>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</si>
  <si>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</si>
  <si>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</si>
  <si>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</si>
  <si>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</si>
  <si>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</si>
  <si>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</si>
  <si>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</si>
  <si>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</si>
  <si>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</si>
  <si>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</si>
  <si>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</si>
  <si>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</si>
  <si>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</si>
  <si>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</si>
  <si>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</si>
  <si>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</si>
  <si>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</si>
  <si>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</si>
  <si>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</si>
  <si>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</si>
  <si>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</si>
  <si>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</si>
  <si>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</si>
  <si>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</si>
  <si>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</si>
  <si>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</si>
  <si>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</si>
  <si>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</si>
  <si>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</si>
  <si>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</si>
  <si>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</si>
  <si>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</si>
  <si>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</si>
  <si>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</si>
  <si>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</si>
  <si>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</si>
  <si>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</si>
  <si>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</si>
  <si>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</si>
  <si>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</si>
  <si>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</si>
  <si>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</si>
  <si>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</si>
  <si>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</si>
  <si>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</si>
  <si>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</si>
  <si>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</si>
  <si>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</si>
  <si>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</si>
  <si>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</si>
  <si>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</si>
  <si>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</si>
  <si>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</si>
  <si>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</si>
  <si>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</si>
  <si>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</si>
  <si>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</si>
  <si>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</si>
  <si>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</si>
  <si>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</si>
  <si>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</si>
  <si>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</si>
  <si>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</si>
  <si>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</si>
  <si>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</si>
  <si>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</si>
  <si>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</si>
  <si>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</si>
  <si>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</si>
  <si>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</si>
  <si>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</si>
  <si>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</si>
  <si>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</si>
  <si>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</si>
  <si>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</si>
  <si>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</si>
  <si>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</si>
  <si>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</si>
  <si>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</si>
  <si>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</si>
  <si>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</si>
  <si>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</si>
  <si>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</si>
  <si>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</si>
  <si>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</si>
  <si>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</si>
  <si>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</si>
  <si>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</si>
  <si>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</si>
  <si>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</si>
  <si>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</si>
  <si>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</si>
  <si>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</si>
  <si>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</si>
  <si>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</si>
  <si>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</si>
  <si>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</si>
  <si>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</si>
  <si>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</si>
  <si>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</si>
  <si>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</si>
  <si>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</si>
  <si>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</si>
  <si>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</si>
  <si>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</si>
  <si>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</si>
  <si>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</si>
  <si>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</si>
  <si>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</si>
  <si>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</si>
  <si>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</si>
  <si>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</si>
  <si>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</si>
  <si>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</si>
  <si>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</si>
  <si>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</si>
  <si>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</si>
  <si>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</si>
  <si>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</si>
  <si>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</si>
  <si>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</si>
  <si>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</si>
  <si>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</si>
  <si>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</si>
  <si>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</si>
  <si>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</si>
  <si>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</si>
  <si>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</si>
  <si>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</si>
  <si>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</si>
  <si>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</si>
  <si>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</si>
  <si>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</si>
  <si>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</si>
  <si>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</si>
  <si>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</si>
  <si>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</si>
  <si>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</si>
  <si>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</si>
  <si>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</si>
  <si>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</si>
  <si>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</si>
  <si>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</si>
  <si>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</si>
  <si>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</si>
  <si>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</si>
  <si>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</si>
  <si>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</si>
  <si>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</si>
  <si>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</si>
  <si>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</si>
  <si>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</si>
  <si>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</si>
  <si>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</si>
  <si>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</si>
  <si>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</si>
  <si>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</si>
  <si>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</si>
  <si>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</si>
  <si>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</si>
  <si>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</si>
  <si>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</si>
  <si>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</si>
  <si>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</si>
  <si>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</si>
  <si>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</si>
  <si>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</si>
  <si>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</si>
  <si>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</si>
  <si>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</si>
  <si>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</si>
  <si>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</si>
  <si>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</si>
  <si>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</si>
  <si>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</si>
  <si>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</si>
  <si>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</si>
  <si>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</si>
  <si>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</si>
  <si>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</si>
  <si>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</si>
  <si>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</si>
  <si>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</si>
  <si>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</si>
  <si>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</si>
  <si>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</si>
  <si>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</si>
  <si>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</si>
  <si>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</si>
  <si>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</si>
  <si>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</si>
  <si>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</si>
  <si>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</si>
  <si>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</si>
  <si>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</si>
  <si>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</si>
  <si>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</si>
  <si>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</si>
  <si>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</si>
  <si>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</si>
  <si>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</si>
  <si>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</si>
  <si>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</si>
  <si>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</si>
  <si>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</si>
  <si>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</si>
  <si>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</si>
  <si>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</si>
  <si>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</si>
  <si>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</si>
  <si>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</si>
  <si>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</si>
  <si>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</si>
  <si>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</si>
  <si>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</si>
  <si>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</si>
  <si>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</si>
  <si>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</si>
  <si>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</si>
  <si>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</si>
  <si>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</si>
  <si>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</si>
  <si>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</si>
  <si>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</si>
  <si>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</si>
  <si>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</si>
  <si>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</si>
  <si>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</si>
  <si>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</si>
  <si>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</si>
  <si>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</si>
  <si>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</si>
  <si>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</si>
  <si>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</si>
  <si>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</si>
  <si>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</si>
  <si>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</si>
  <si>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</si>
  <si>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</si>
  <si>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</si>
  <si>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</si>
  <si>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</si>
  <si>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</si>
  <si>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</si>
  <si>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</si>
  <si>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</si>
  <si>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</si>
  <si>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</si>
  <si>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</si>
  <si>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</si>
  <si>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</si>
  <si>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</si>
  <si>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</si>
  <si>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</si>
  <si>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</si>
  <si>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</si>
  <si>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</si>
  <si>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</si>
  <si>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</si>
  <si>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</si>
  <si>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</si>
  <si>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</si>
  <si>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</si>
  <si>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</si>
  <si>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</si>
  <si>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</si>
  <si>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</si>
  <si>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</si>
  <si>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</si>
  <si>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</si>
  <si>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</si>
  <si>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</si>
  <si>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</si>
  <si>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</si>
  <si>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</si>
  <si>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</si>
  <si>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</si>
  <si>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</si>
  <si>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</si>
  <si>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</si>
  <si>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</si>
  <si>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</si>
  <si>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</si>
  <si>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</si>
  <si>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</si>
  <si>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</si>
  <si>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</si>
  <si>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</si>
  <si>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</si>
  <si>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</si>
  <si>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</si>
  <si>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</si>
  <si>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</si>
  <si>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</si>
  <si>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</si>
  <si>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</si>
  <si>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</si>
  <si>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</si>
  <si>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</si>
  <si>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</si>
  <si>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</si>
  <si>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</si>
  <si>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</si>
  <si>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</si>
  <si>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</si>
  <si>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</si>
  <si>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</si>
  <si>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</si>
  <si>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</si>
  <si>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</si>
  <si>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</si>
  <si>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</si>
  <si>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</si>
  <si>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</si>
  <si>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</si>
  <si>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</si>
  <si>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</si>
  <si>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</si>
  <si>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</si>
  <si>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</si>
  <si>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</si>
  <si>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</si>
  <si>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</si>
  <si>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</si>
  <si>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</si>
  <si>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</si>
  <si>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</si>
  <si>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</si>
  <si>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</si>
  <si>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</si>
  <si>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</si>
  <si>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</si>
  <si>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</si>
  <si>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</si>
  <si>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</si>
  <si>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</si>
  <si>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</si>
  <si>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</si>
  <si>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</si>
  <si>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</si>
  <si>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</si>
  <si>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</si>
  <si>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</si>
  <si>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</si>
  <si>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</si>
  <si>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</si>
  <si>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</si>
  <si>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</si>
  <si>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</si>
  <si>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</si>
  <si>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</si>
  <si>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</si>
  <si>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</si>
  <si>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</si>
  <si>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</si>
  <si>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</si>
  <si>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</si>
  <si>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</si>
  <si>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</si>
  <si>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</si>
  <si>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</si>
  <si>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</si>
  <si>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</si>
  <si>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</si>
  <si>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</si>
  <si>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</si>
  <si>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</si>
  <si>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</si>
  <si>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</si>
  <si>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</si>
  <si>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</si>
  <si>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</si>
  <si>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</si>
  <si>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</si>
  <si>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</si>
  <si>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</si>
  <si>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</si>
  <si>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</si>
  <si>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</si>
  <si>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</si>
  <si>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</si>
  <si>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</si>
  <si>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</si>
  <si>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</si>
  <si>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</si>
  <si>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</si>
  <si>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</si>
  <si>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</si>
  <si>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</si>
  <si>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</si>
  <si>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</si>
  <si>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</si>
  <si>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</si>
  <si>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</si>
  <si>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</si>
  <si>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</si>
  <si>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</si>
  <si>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</si>
  <si>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</si>
  <si>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</si>
  <si>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</si>
  <si>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</si>
  <si>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</si>
  <si>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</si>
  <si>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</si>
  <si>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</si>
  <si>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</si>
  <si>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</si>
  <si>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</si>
  <si>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</si>
  <si>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</si>
  <si>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</si>
  <si>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</si>
  <si>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</si>
  <si>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</si>
  <si>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</si>
  <si>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</si>
  <si>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</si>
  <si>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</si>
  <si>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</si>
  <si>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</si>
  <si>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</si>
  <si>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</si>
  <si>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</si>
  <si>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</si>
  <si>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</si>
  <si>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</si>
  <si>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</si>
  <si>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</si>
  <si>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</si>
  <si>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</si>
  <si>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</si>
  <si>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</si>
  <si>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</si>
  <si>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</si>
  <si>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</si>
  <si>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</si>
  <si>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</si>
  <si>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</si>
  <si>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</si>
  <si>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</si>
  <si>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</si>
  <si>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</si>
  <si>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</si>
  <si>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</si>
  <si>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</si>
  <si>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</si>
  <si>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</si>
  <si>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</si>
  <si>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</si>
  <si>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</si>
  <si>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</si>
  <si>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</si>
  <si>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</si>
  <si>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</si>
  <si>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</si>
  <si>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</si>
  <si>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</si>
  <si>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</si>
  <si>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</si>
  <si>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</si>
  <si>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</si>
  <si>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</si>
  <si>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</si>
  <si>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</si>
  <si>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</si>
  <si>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</si>
  <si>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</si>
  <si>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</si>
  <si>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</si>
  <si>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</si>
  <si>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</si>
  <si>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</si>
  <si>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</si>
  <si>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</si>
  <si>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</si>
  <si>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</si>
  <si>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</si>
  <si>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</si>
  <si>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</si>
  <si>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</si>
  <si>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</si>
  <si>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</si>
  <si>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</si>
  <si>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</si>
  <si>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</si>
  <si>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</si>
  <si>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</si>
  <si>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</si>
  <si>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</si>
  <si>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</si>
  <si>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</si>
  <si>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</si>
  <si>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</si>
  <si>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</si>
  <si>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</si>
  <si>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</si>
  <si>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</si>
  <si>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</si>
  <si>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</si>
  <si>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</si>
  <si>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</si>
  <si>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</si>
  <si>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</si>
  <si>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</si>
  <si>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</si>
  <si>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</si>
  <si>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</si>
  <si>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</si>
  <si>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</si>
  <si>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</si>
  <si>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</si>
  <si>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</si>
  <si>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</si>
  <si>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</si>
  <si>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</si>
  <si>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</si>
  <si>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</si>
  <si>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</si>
  <si>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</si>
  <si>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</si>
  <si>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</si>
  <si>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</si>
  <si>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</si>
  <si>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</si>
  <si>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</si>
  <si>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</si>
  <si>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</si>
  <si>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</si>
  <si>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</si>
  <si>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</si>
  <si>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</si>
  <si>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</si>
  <si>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</si>
  <si>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</si>
  <si>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</si>
  <si>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</si>
  <si>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</si>
  <si>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</si>
  <si>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</si>
  <si>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</si>
  <si>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</si>
  <si>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</si>
  <si>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</si>
  <si>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</si>
  <si>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</si>
  <si>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</si>
  <si>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</si>
  <si>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</si>
  <si>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</si>
  <si>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</si>
  <si>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</si>
  <si>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</si>
  <si>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</si>
  <si>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</si>
  <si>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</si>
  <si>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</si>
  <si>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</si>
  <si>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</si>
  <si>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</si>
  <si>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</si>
  <si>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</si>
  <si>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</si>
  <si>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</si>
  <si>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</si>
  <si>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</si>
  <si>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</si>
  <si>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</si>
  <si>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</si>
  <si>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</si>
  <si>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</si>
  <si>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</si>
  <si>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</si>
  <si>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</si>
  <si>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</si>
  <si>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</si>
  <si>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</si>
  <si>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</si>
  <si>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</si>
  <si>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</si>
  <si>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</si>
  <si>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</si>
  <si>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</si>
  <si>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</si>
  <si>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</si>
  <si>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</si>
  <si>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</si>
  <si>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</si>
  <si>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</si>
  <si>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</si>
  <si>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</si>
  <si>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</si>
  <si>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</si>
  <si>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</si>
  <si>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</si>
  <si>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</si>
  <si>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</si>
  <si>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</si>
  <si>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</si>
  <si>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</si>
  <si>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</si>
  <si>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</si>
  <si>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</si>
  <si>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</si>
  <si>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</si>
  <si>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</si>
  <si>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</si>
  <si>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</si>
  <si>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</si>
  <si>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</si>
  <si>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</si>
  <si>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</si>
  <si>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</si>
  <si>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</si>
  <si>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</si>
  <si>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</si>
  <si>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</si>
  <si>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</si>
  <si>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</si>
  <si>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</si>
  <si>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</si>
  <si>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</si>
  <si>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</si>
  <si>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</si>
  <si>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</si>
  <si>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</si>
  <si>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</si>
  <si>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</si>
  <si>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February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</si>
</sst>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27338.5</c:v>
                </c:pt>
                <c:pt idx="1">
                  <c:v>130818.5</c:v>
                </c:pt>
                <c:pt idx="2">
                  <c:v>197743</c:v>
                </c:pt>
                <c:pt idx="3">
                  <c:v>26018.5</c:v>
                </c:pt>
                <c:pt idx="4">
                  <c:v>1163301.5</c:v>
                </c:pt>
                <c:pt idx="5">
                  <c:v>160010</c:v>
                </c:pt>
                <c:pt idx="6">
                  <c:v>26578</c:v>
                </c:pt>
                <c:pt idx="7">
                  <c:v>5852.5</c:v>
                </c:pt>
                <c:pt idx="8">
                  <c:v>172658</c:v>
                </c:pt>
                <c:pt idx="9">
                  <c:v>79315</c:v>
                </c:pt>
                <c:pt idx="10">
                  <c:v>87711.5</c:v>
                </c:pt>
                <c:pt idx="11">
                  <c:v>211905.5</c:v>
                </c:pt>
                <c:pt idx="12">
                  <c:v>115655.5</c:v>
                </c:pt>
                <c:pt idx="13">
                  <c:v>44129</c:v>
                </c:pt>
                <c:pt idx="14">
                  <c:v>33937.5</c:v>
                </c:pt>
                <c:pt idx="15">
                  <c:v>45357.5</c:v>
                </c:pt>
                <c:pt idx="16">
                  <c:v>21657</c:v>
                </c:pt>
                <c:pt idx="17">
                  <c:v>33332.5</c:v>
                </c:pt>
                <c:pt idx="18">
                  <c:v>12636.5</c:v>
                </c:pt>
                <c:pt idx="19">
                  <c:v>44957</c:v>
                </c:pt>
                <c:pt idx="20">
                  <c:v>55719</c:v>
                </c:pt>
                <c:pt idx="21">
                  <c:v>91827</c:v>
                </c:pt>
                <c:pt idx="22">
                  <c:v>73063.5</c:v>
                </c:pt>
                <c:pt idx="23">
                  <c:v>14541</c:v>
                </c:pt>
                <c:pt idx="24">
                  <c:v>56662</c:v>
                </c:pt>
                <c:pt idx="25">
                  <c:v>117247</c:v>
                </c:pt>
                <c:pt idx="26">
                  <c:v>26057.5</c:v>
                </c:pt>
                <c:pt idx="27">
                  <c:v>112310</c:v>
                </c:pt>
                <c:pt idx="28">
                  <c:v>13706.5</c:v>
                </c:pt>
                <c:pt idx="29">
                  <c:v>49050</c:v>
                </c:pt>
                <c:pt idx="30">
                  <c:v>45938</c:v>
                </c:pt>
                <c:pt idx="31">
                  <c:v>105113</c:v>
                </c:pt>
                <c:pt idx="32">
                  <c:v>75000.5</c:v>
                </c:pt>
                <c:pt idx="33">
                  <c:v>21437.5</c:v>
                </c:pt>
                <c:pt idx="34">
                  <c:v>73085.5</c:v>
                </c:pt>
                <c:pt idx="35">
                  <c:v>42319</c:v>
                </c:pt>
                <c:pt idx="36">
                  <c:v>667822</c:v>
                </c:pt>
                <c:pt idx="37">
                  <c:v>65787.5</c:v>
                </c:pt>
                <c:pt idx="38">
                  <c:v>7221</c:v>
                </c:pt>
                <c:pt idx="39">
                  <c:v>30696.5</c:v>
                </c:pt>
                <c:pt idx="40">
                  <c:v>18495.5</c:v>
                </c:pt>
                <c:pt idx="41">
                  <c:v>48100.5</c:v>
                </c:pt>
                <c:pt idx="42">
                  <c:v>264846</c:v>
                </c:pt>
                <c:pt idx="43">
                  <c:v>99481.5</c:v>
                </c:pt>
                <c:pt idx="44">
                  <c:v>8067</c:v>
                </c:pt>
                <c:pt idx="45">
                  <c:v>88707</c:v>
                </c:pt>
                <c:pt idx="46">
                  <c:v>6814.5</c:v>
                </c:pt>
                <c:pt idx="47">
                  <c:v>56008.5</c:v>
                </c:pt>
                <c:pt idx="48">
                  <c:v>26356</c:v>
                </c:pt>
                <c:pt idx="49">
                  <c:v>9285</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+Charts'!$B$208:$B$479</c:f>
              <c:strCache>
                <c:ptCount val="27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strCache>
            </c:strRef>
          </c:cat>
          <c:val>
            <c:numRef>
              <c:f>'From State&amp;Country +Charts'!$BW$208:$BW$479</c:f>
              <c:numCache>
                <c:formatCode>General_)</c:formatCode>
                <c:ptCount val="272"/>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10"/>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+Charts'!$B$208:$B$479</c:f>
              <c:strCache>
                <c:ptCount val="27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strCache>
            </c:strRef>
          </c:cat>
          <c:val>
            <c:numRef>
              <c:f>'From State&amp;Country +Charts'!$BX$208:$BX$479</c:f>
              <c:numCache>
                <c:formatCode>0.0%</c:formatCode>
                <c:ptCount val="272"/>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10"/>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+Charts'!$B$208:$B$479</c:f>
              <c:strCache>
                <c:ptCount val="27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strCache>
            </c:strRef>
          </c:cat>
          <c:val>
            <c:numRef>
              <c:f>'From State&amp;Country +Charts'!$CD$208:$CD$479</c:f>
              <c:numCache>
                <c:formatCode>General_)</c:formatCode>
                <c:ptCount val="272"/>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+Charts'!$B$208:$B$479</c:f>
              <c:strCache>
                <c:ptCount val="27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strCache>
            </c:strRef>
          </c:cat>
          <c:val>
            <c:numRef>
              <c:f>'From State&amp;Country +Charts'!$CE$208:$CE$479</c:f>
              <c:numCache>
                <c:formatCode>General_)</c:formatCode>
                <c:ptCount val="272"/>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+Charts'!$B$208:$B$479</c:f>
              <c:strCache>
                <c:ptCount val="27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strCache>
            </c:strRef>
          </c:cat>
          <c:val>
            <c:numRef>
              <c:f>'From State&amp;Country +Charts'!$CF$208:$CF$479</c:f>
              <c:numCache>
                <c:formatCode>General_)</c:formatCode>
                <c:ptCount val="272"/>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+Charts'!$B$208:$B$479</c:f>
              <c:strCache>
                <c:ptCount val="27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strCache>
            </c:strRef>
          </c:cat>
          <c:val>
            <c:numRef>
              <c:f>'From State&amp;Country +Charts'!$CG$208:$CG$479</c:f>
              <c:numCache>
                <c:formatCode>General_)</c:formatCode>
                <c:ptCount val="272"/>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+Charts'!$B$208:$B$479</c:f>
              <c:strCache>
                <c:ptCount val="27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strCache>
            </c:strRef>
          </c:cat>
          <c:val>
            <c:numRef>
              <c:f>'From State&amp;Country +Charts'!$CH$208:$CH$479</c:f>
              <c:numCache>
                <c:formatCode>General_)</c:formatCode>
                <c:ptCount val="272"/>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10"/>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J6" sqref="J6"/>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Data'!A$466</f>
        <v>44593</v>
      </c>
      <c r="E3" s="102"/>
      <c r="F3" s="103"/>
      <c r="G3" s="104" t="s">
        <v>631</v>
      </c>
      <c r="H3" s="105">
        <f>D3</f>
        <v>44593</v>
      </c>
      <c r="I3" s="106"/>
    </row>
    <row r="4" spans="2:10" ht="21.3" customHeight="1" thickBot="1" x14ac:dyDescent="0.35">
      <c r="B4" s="92"/>
      <c r="C4" s="151" t="s">
        <v>828</v>
      </c>
      <c r="D4" s="151" t="s">
        <v>825</v>
      </c>
      <c r="E4" s="148" t="s">
        <v>323</v>
      </c>
      <c r="F4" s="93" t="str">
        <f>C4</f>
        <v>2022</v>
      </c>
      <c r="G4" s="91" t="str">
        <f>D4</f>
        <v>2021</v>
      </c>
      <c r="H4" s="94" t="s">
        <v>323</v>
      </c>
      <c r="I4" s="50"/>
    </row>
    <row r="5" spans="2:10" ht="25.35" customHeight="1" thickTop="1" x14ac:dyDescent="0.25">
      <c r="B5" s="138" t="s">
        <v>316</v>
      </c>
      <c r="C5" s="96">
        <f>'OSDR Data'!AG$466</f>
        <v>12779</v>
      </c>
      <c r="D5" s="95">
        <f>'OSDR Data'!AC$454</f>
        <v>11346</v>
      </c>
      <c r="E5" s="149">
        <f>IFERROR(ROUND(((C5-D5)/D5)*100,1),100)</f>
        <v>12.6</v>
      </c>
      <c r="F5" s="97">
        <f>'OSDR Data'!AD$466</f>
        <v>183258</v>
      </c>
      <c r="G5" s="95">
        <f>'OSDR Data'!AD$454</f>
        <v>108491</v>
      </c>
      <c r="H5" s="98">
        <f>ROUND(((F5-G5)/G5)*100,1)</f>
        <v>68.900000000000006</v>
      </c>
      <c r="I5" s="51"/>
      <c r="J5" s="52" t="s">
        <v>320</v>
      </c>
    </row>
    <row r="6" spans="2:10" ht="25.35" customHeight="1" thickBot="1" x14ac:dyDescent="0.3">
      <c r="B6" s="147" t="s">
        <v>654</v>
      </c>
      <c r="C6" s="125">
        <f>ROUND(C5/$J16,0)</f>
        <v>3195</v>
      </c>
      <c r="D6" s="146">
        <f>ROUND(D5/$J17,0)</f>
        <v>2837</v>
      </c>
      <c r="E6" s="150">
        <f>IFERROR(ROUND(((C6-D6)/D6)*100,1),100)</f>
        <v>12.6</v>
      </c>
      <c r="F6" s="126">
        <f>ROUND(F5/$H27,0)</f>
        <v>3524</v>
      </c>
      <c r="G6" s="146">
        <f>ROUND(G5/$H28,0)</f>
        <v>2086</v>
      </c>
      <c r="H6" s="127">
        <f>ROUND(((F6-G6)/G6)*100,1)</f>
        <v>68.900000000000006</v>
      </c>
      <c r="I6" s="51"/>
      <c r="J6" s="75">
        <f>C5-D5</f>
        <v>1433</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Data'!B$466</f>
        <v>2751</v>
      </c>
      <c r="D8" s="113">
        <f>'OSDR Data'!B$454</f>
        <v>2699</v>
      </c>
      <c r="E8" s="115">
        <f t="shared" ref="E8:E12" si="0">IFERROR(ROUND(((C8-D8)/D8)*100,1),100)</f>
        <v>1.9</v>
      </c>
      <c r="F8" s="116">
        <f>'OSDR Data'!D$466</f>
        <v>41019</v>
      </c>
      <c r="G8" s="113">
        <f>'OSDR Data'!D$454</f>
        <v>25114</v>
      </c>
      <c r="H8" s="117">
        <f>ROUND(((F8-G8)/G8)*100,1)</f>
        <v>63.3</v>
      </c>
      <c r="I8" s="53"/>
    </row>
    <row r="9" spans="2:10" ht="20.85" customHeight="1" x14ac:dyDescent="0.25">
      <c r="B9" s="118" t="s">
        <v>318</v>
      </c>
      <c r="C9" s="120">
        <f>'OSDR Data'!F$466</f>
        <v>1415</v>
      </c>
      <c r="D9" s="119">
        <f>'OSDR Data'!F$454</f>
        <v>1396</v>
      </c>
      <c r="E9" s="121">
        <f t="shared" si="0"/>
        <v>1.4</v>
      </c>
      <c r="F9" s="122">
        <f>'OSDR Data'!H$466</f>
        <v>21125</v>
      </c>
      <c r="G9" s="119">
        <f>'OSDR Data'!H$454</f>
        <v>13015</v>
      </c>
      <c r="H9" s="123">
        <f>ROUND(((F9-G9)/G9)*100,1)</f>
        <v>62.3</v>
      </c>
      <c r="I9" s="53"/>
    </row>
    <row r="10" spans="2:10" ht="20.85" customHeight="1" x14ac:dyDescent="0.25">
      <c r="B10" s="118" t="s">
        <v>319</v>
      </c>
      <c r="C10" s="120">
        <f>'OSDR Data'!J$466</f>
        <v>711</v>
      </c>
      <c r="D10" s="119">
        <f>'OSDR Data'!J$454</f>
        <v>667</v>
      </c>
      <c r="E10" s="121">
        <f t="shared" si="0"/>
        <v>6.6</v>
      </c>
      <c r="F10" s="122">
        <f>'OSDR Data'!L$466</f>
        <v>10579</v>
      </c>
      <c r="G10" s="119">
        <f>'OSDR Data'!L$454</f>
        <v>6094</v>
      </c>
      <c r="H10" s="123">
        <f>ROUND(((F10-G10)/G10)*100,1)</f>
        <v>73.599999999999994</v>
      </c>
      <c r="I10" s="53"/>
    </row>
    <row r="11" spans="2:10" ht="20.85" customHeight="1" x14ac:dyDescent="0.25">
      <c r="B11" s="112" t="s">
        <v>650</v>
      </c>
      <c r="C11" s="114">
        <f>'OSDR Data'!N$466</f>
        <v>512</v>
      </c>
      <c r="D11" s="113">
        <f>'OSDR Data'!N$454</f>
        <v>457</v>
      </c>
      <c r="E11" s="115">
        <f t="shared" si="0"/>
        <v>12</v>
      </c>
      <c r="F11" s="116">
        <f>'OSDR Data'!P$466</f>
        <v>7673</v>
      </c>
      <c r="G11" s="113">
        <f>'OSDR Data'!P$454</f>
        <v>4260</v>
      </c>
      <c r="H11" s="117">
        <f>ROUND(((F11-G11)/G11)*100,1)</f>
        <v>80.099999999999994</v>
      </c>
      <c r="I11" s="53"/>
    </row>
    <row r="12" spans="2:10" ht="20.85" customHeight="1" thickBot="1" x14ac:dyDescent="0.3">
      <c r="B12" s="124" t="s">
        <v>651</v>
      </c>
      <c r="C12" s="108">
        <f>'OSDR Data'!R$466</f>
        <v>448</v>
      </c>
      <c r="D12" s="107">
        <f>'OSDR Data'!R$454</f>
        <v>449</v>
      </c>
      <c r="E12" s="109">
        <f t="shared" si="0"/>
        <v>-0.2</v>
      </c>
      <c r="F12" s="110">
        <f>'OSDR Data'!T$466</f>
        <v>6236</v>
      </c>
      <c r="G12" s="107">
        <f>'OSDR Data'!T$454</f>
        <v>3930</v>
      </c>
      <c r="H12" s="111">
        <f>ROUND(((F12-G12)/G12)*100,1)</f>
        <v>58.7</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+Charts'!$BU$478+1</f>
        <v>44593</v>
      </c>
      <c r="E16" s="223"/>
      <c r="F16" s="78" t="s">
        <v>823</v>
      </c>
      <c r="G16" s="222">
        <f>'From State&amp;Country +Charts'!$BU$479</f>
        <v>44620</v>
      </c>
      <c r="H16" s="223"/>
      <c r="I16" s="81" t="s">
        <v>824</v>
      </c>
      <c r="J16" s="128" t="str">
        <f>LEFT(I16,1)</f>
        <v>4</v>
      </c>
    </row>
    <row r="17" spans="2:10" ht="20.399999999999999" customHeight="1" x14ac:dyDescent="0.25">
      <c r="B17" s="79" t="s">
        <v>639</v>
      </c>
      <c r="C17" s="80"/>
      <c r="D17" s="222">
        <f>'From State&amp;Country +Charts'!$BU$466+1</f>
        <v>44228</v>
      </c>
      <c r="E17" s="223"/>
      <c r="F17" s="78" t="s">
        <v>823</v>
      </c>
      <c r="G17" s="222">
        <f>'From State&amp;Country +Charts'!$BU$467</f>
        <v>44255</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3195</v>
      </c>
      <c r="H19" s="142"/>
      <c r="I19" s="144"/>
      <c r="J19" s="145"/>
    </row>
    <row r="20" spans="2:10" ht="20.399999999999999" customHeight="1" x14ac:dyDescent="0.25">
      <c r="B20" s="132" t="s">
        <v>655</v>
      </c>
      <c r="C20" s="130"/>
      <c r="D20" s="133"/>
      <c r="E20" s="130"/>
      <c r="F20" s="131"/>
      <c r="G20" s="134">
        <f>D6</f>
        <v>2837</v>
      </c>
      <c r="H20" s="142"/>
      <c r="I20" s="144"/>
      <c r="J20" s="145"/>
    </row>
    <row r="21" spans="2:10" ht="20.399999999999999" customHeight="1" x14ac:dyDescent="0.25">
      <c r="B21" s="132"/>
      <c r="C21" s="130"/>
      <c r="D21" s="130"/>
      <c r="E21" s="130" t="s">
        <v>497</v>
      </c>
      <c r="F21" s="131"/>
      <c r="G21" s="135">
        <f>G19-G20</f>
        <v>358</v>
      </c>
      <c r="H21" s="216">
        <f>G21/G20</f>
        <v>0.12618963694043003</v>
      </c>
      <c r="I21" s="144"/>
      <c r="J21" s="145"/>
    </row>
    <row r="23" spans="2:10" ht="20.100000000000001" customHeight="1" x14ac:dyDescent="0.25">
      <c r="B23" s="129" t="s">
        <v>496</v>
      </c>
      <c r="C23" s="130"/>
      <c r="D23" s="130"/>
      <c r="E23" s="130"/>
      <c r="F23" s="131"/>
      <c r="G23" s="134">
        <f>C5</f>
        <v>12779</v>
      </c>
      <c r="H23" s="50"/>
      <c r="I23" s="50"/>
    </row>
    <row r="24" spans="2:10" ht="20.100000000000001" customHeight="1" x14ac:dyDescent="0.25">
      <c r="B24" s="132" t="s">
        <v>635</v>
      </c>
      <c r="C24" s="130"/>
      <c r="D24" s="133"/>
      <c r="E24" s="130"/>
      <c r="F24" s="131"/>
      <c r="G24" s="134">
        <f>D5</f>
        <v>11346</v>
      </c>
      <c r="H24" s="50"/>
      <c r="I24" s="50"/>
    </row>
    <row r="25" spans="2:10" ht="20.100000000000001" customHeight="1" x14ac:dyDescent="0.25">
      <c r="B25" s="132"/>
      <c r="C25" s="130"/>
      <c r="D25" s="130"/>
      <c r="E25" s="130" t="s">
        <v>497</v>
      </c>
      <c r="F25" s="131"/>
      <c r="G25" s="135">
        <f>G23-G24</f>
        <v>1433</v>
      </c>
      <c r="H25" s="54"/>
    </row>
    <row r="27" spans="2:10" ht="20.100000000000001" customHeight="1" x14ac:dyDescent="0.25">
      <c r="B27" s="129" t="s">
        <v>632</v>
      </c>
      <c r="C27" s="130"/>
      <c r="D27" s="130"/>
      <c r="E27" s="130"/>
      <c r="F27" s="131"/>
      <c r="G27" s="134">
        <f>F5</f>
        <v>183258</v>
      </c>
      <c r="H27" s="136">
        <v>52</v>
      </c>
    </row>
    <row r="28" spans="2:10" ht="20.100000000000001" customHeight="1" x14ac:dyDescent="0.25">
      <c r="B28" s="132" t="s">
        <v>633</v>
      </c>
      <c r="C28" s="130"/>
      <c r="D28" s="133"/>
      <c r="E28" s="130"/>
      <c r="F28" s="131"/>
      <c r="G28" s="134">
        <f>G5</f>
        <v>108491</v>
      </c>
      <c r="H28" s="136">
        <v>52</v>
      </c>
    </row>
    <row r="29" spans="2:10" ht="20.100000000000001" customHeight="1" x14ac:dyDescent="0.25">
      <c r="B29" s="132"/>
      <c r="C29" s="130"/>
      <c r="D29" s="130"/>
      <c r="E29" s="130" t="s">
        <v>497</v>
      </c>
      <c r="F29" s="131"/>
      <c r="G29" s="135">
        <f>G27-G28</f>
        <v>74767</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S453" activePane="bottomRight" state="frozen"/>
      <selection activeCell="A360" sqref="A360:IV360"/>
      <selection pane="topRight" activeCell="A360" sqref="A360:IV360"/>
      <selection pane="bottomLeft" activeCell="A360" sqref="A360:IV360"/>
      <selection pane="bottomRight" activeCell="B465" sqref="B460:AM466"/>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5" si="509">SUM(B441:B452)</f>
        <v>25120</v>
      </c>
      <c r="E452" s="69"/>
      <c r="F452" s="69">
        <f>'From State&amp;Country +Charts'!AN465</f>
        <v>1804</v>
      </c>
      <c r="G452" s="69"/>
      <c r="H452" s="69">
        <f t="shared" ref="H452:H465" si="510">SUM(F441:F452)</f>
        <v>13122</v>
      </c>
      <c r="I452" s="69"/>
      <c r="J452" s="69">
        <f>'From State&amp;Country +Charts'!AT465</f>
        <v>716</v>
      </c>
      <c r="K452" s="69"/>
      <c r="L452" s="69">
        <f t="shared" ref="L452:L465" si="511">SUM(J441:J452)</f>
        <v>6420</v>
      </c>
      <c r="M452" s="69"/>
      <c r="N452">
        <f>'From State&amp;Country +Charts'!F465</f>
        <v>484</v>
      </c>
      <c r="O452" s="69"/>
      <c r="P452" s="69">
        <f t="shared" ref="P452:P465" si="512">SUM(N441:N452)</f>
        <v>4394</v>
      </c>
      <c r="Q452" s="69"/>
      <c r="R452">
        <f>'From State&amp;Country +Charts'!O465</f>
        <v>469</v>
      </c>
      <c r="S452" s="69"/>
      <c r="T452" s="69">
        <f t="shared" ref="T452:T465" si="513">SUM(R441:R452)</f>
        <v>3974</v>
      </c>
      <c r="U452" s="69"/>
      <c r="V452" s="84">
        <f t="shared" ref="V452:V465" si="514">B452/AC452</f>
        <v>0.24012520494857653</v>
      </c>
      <c r="W452" s="84">
        <f t="shared" ref="W452:W465" si="515">F452/AC452</f>
        <v>0.13444626620956923</v>
      </c>
      <c r="X452" s="84">
        <f t="shared" ref="X452:X465" si="516">J452/AC452</f>
        <v>5.3361156655239231E-2</v>
      </c>
      <c r="Y452" s="8">
        <f t="shared" ref="Y452:Y465" si="517">N452/AC452</f>
        <v>3.6070949470860036E-2</v>
      </c>
      <c r="Z452" s="8">
        <f t="shared" ref="Z452:Z465" si="518">R452/AC452</f>
        <v>3.4953048144283801E-2</v>
      </c>
      <c r="AA452" s="69"/>
      <c r="AB452" s="69"/>
      <c r="AC452" s="69">
        <f>'From State&amp;Country +Charts'!BR465</f>
        <v>13418</v>
      </c>
      <c r="AD452" s="69">
        <f t="shared" ref="AD452" si="519">SUM(AC441:AC452)</f>
        <v>111658</v>
      </c>
      <c r="AE452" s="85">
        <f t="shared" ref="AE452:AE465" si="520">(AC452/AC440)-1</f>
        <v>0.19292318634423888</v>
      </c>
      <c r="AF452" s="69"/>
      <c r="AG452" s="69">
        <f t="shared" ref="AG452:AG465" si="521">AC452</f>
        <v>13418</v>
      </c>
      <c r="AH452" s="69">
        <v>10505</v>
      </c>
      <c r="AI452" s="69">
        <f t="shared" ref="AI452:AI465" si="522">AG452-AH452</f>
        <v>2913</v>
      </c>
      <c r="AJ452" s="69">
        <f t="shared" ref="AJ452" si="523">SUM(AI441:AI452)</f>
        <v>26110</v>
      </c>
      <c r="AK452" s="69">
        <f t="shared" ref="AK452:AK46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5" si="526">SUM(AC442:AC453)</f>
        <v>110070</v>
      </c>
      <c r="AE453" s="85">
        <f t="shared" si="520"/>
        <v>-0.1221256633084673</v>
      </c>
      <c r="AF453" s="69"/>
      <c r="AG453" s="69">
        <f t="shared" si="521"/>
        <v>11415</v>
      </c>
      <c r="AH453" s="69">
        <v>8872</v>
      </c>
      <c r="AI453" s="69">
        <f t="shared" si="522"/>
        <v>2543</v>
      </c>
      <c r="AJ453" s="69">
        <f t="shared" ref="AJ453:AJ465" si="527">SUM(AI442:AI453)</f>
        <v>22136</v>
      </c>
      <c r="AK453" s="69">
        <f t="shared" si="524"/>
        <v>1844.6666666666667</v>
      </c>
      <c r="AL453" s="69">
        <f t="shared" ref="AL453:AL46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39" x14ac:dyDescent="0.3">
      <c r="A465" s="47">
        <v>44562</v>
      </c>
      <c r="B465" s="69">
        <f>'From State&amp;Country +Charts'!H478</f>
        <v>3110</v>
      </c>
      <c r="C465" s="69"/>
      <c r="D465" s="69">
        <f t="shared" si="509"/>
        <v>40967</v>
      </c>
      <c r="E465" s="69"/>
      <c r="F465" s="69">
        <f>'From State&amp;Country +Charts'!AN478</f>
        <v>1547</v>
      </c>
      <c r="G465" s="69"/>
      <c r="H465" s="69">
        <f t="shared" si="510"/>
        <v>21106</v>
      </c>
      <c r="I465" s="69"/>
      <c r="J465" s="69">
        <f>'From State&amp;Country +Charts'!AT478</f>
        <v>794</v>
      </c>
      <c r="K465" s="69"/>
      <c r="L465" s="69">
        <f t="shared" si="511"/>
        <v>10535</v>
      </c>
      <c r="M465" s="69"/>
      <c r="N465">
        <f>'From State&amp;Country +Charts'!F478</f>
        <v>544</v>
      </c>
      <c r="O465" s="69"/>
      <c r="P465" s="69">
        <f t="shared" si="512"/>
        <v>7618</v>
      </c>
      <c r="Q465" s="69"/>
      <c r="R465">
        <f>'From State&amp;Country +Charts'!O478</f>
        <v>473</v>
      </c>
      <c r="S465" s="69"/>
      <c r="T465" s="69">
        <f t="shared" si="513"/>
        <v>6237</v>
      </c>
      <c r="U465" s="69"/>
      <c r="V465" s="84">
        <f t="shared" si="514"/>
        <v>0.22636290850862509</v>
      </c>
      <c r="W465" s="84">
        <f t="shared" si="515"/>
        <v>0.11259917024528714</v>
      </c>
      <c r="X465" s="84">
        <f t="shared" si="516"/>
        <v>5.779168789577116E-2</v>
      </c>
      <c r="Y465" s="8">
        <f t="shared" si="517"/>
        <v>3.9595312613727347E-2</v>
      </c>
      <c r="Z465" s="8">
        <f t="shared" si="518"/>
        <v>3.4427542033626898E-2</v>
      </c>
      <c r="AA465" s="69"/>
      <c r="AB465" s="69"/>
      <c r="AC465" s="69">
        <f>'From State&amp;Country +Charts'!BR478</f>
        <v>13739</v>
      </c>
      <c r="AD465" s="69">
        <f t="shared" si="526"/>
        <v>181825</v>
      </c>
      <c r="AE465" s="85">
        <f t="shared" si="520"/>
        <v>0.20359176522120026</v>
      </c>
      <c r="AF465" s="69"/>
      <c r="AG465" s="69">
        <f t="shared" si="521"/>
        <v>13739</v>
      </c>
      <c r="AH465" s="69">
        <v>9185</v>
      </c>
      <c r="AI465" s="69">
        <f t="shared" si="522"/>
        <v>4554</v>
      </c>
      <c r="AJ465" s="69">
        <f t="shared" si="527"/>
        <v>45502</v>
      </c>
      <c r="AK465" s="69">
        <f t="shared" si="524"/>
        <v>3791.8333333333335</v>
      </c>
      <c r="AL465" s="69">
        <f t="shared" si="528"/>
        <v>136323</v>
      </c>
      <c r="AM465" s="86">
        <v>0.10022563505349734</v>
      </c>
    </row>
    <row r="466" spans="1:39" x14ac:dyDescent="0.3">
      <c r="A466" s="47">
        <v>44593</v>
      </c>
      <c r="B466" s="69">
        <f>'From State&amp;Country +Charts'!H479</f>
        <v>2751</v>
      </c>
      <c r="C466" s="69"/>
      <c r="D466" s="69">
        <f t="shared" ref="D466" si="529">SUM(B455:B466)</f>
        <v>41019</v>
      </c>
      <c r="E466" s="69"/>
      <c r="F466" s="69">
        <f>'From State&amp;Country +Charts'!AN479</f>
        <v>1415</v>
      </c>
      <c r="G466" s="69"/>
      <c r="H466" s="69">
        <f t="shared" ref="H466" si="530">SUM(F455:F466)</f>
        <v>21125</v>
      </c>
      <c r="I466" s="69"/>
      <c r="J466" s="69">
        <f>'From State&amp;Country +Charts'!AT479</f>
        <v>711</v>
      </c>
      <c r="K466" s="69"/>
      <c r="L466" s="69">
        <f t="shared" ref="L466" si="531">SUM(J455:J466)</f>
        <v>10579</v>
      </c>
      <c r="M466" s="69"/>
      <c r="N466">
        <f>'From State&amp;Country +Charts'!F479</f>
        <v>512</v>
      </c>
      <c r="O466" s="69"/>
      <c r="P466" s="69">
        <f t="shared" ref="P466" si="532">SUM(N455:N466)</f>
        <v>7673</v>
      </c>
      <c r="Q466" s="69"/>
      <c r="R466">
        <f>'From State&amp;Country +Charts'!O479</f>
        <v>448</v>
      </c>
      <c r="S466" s="69"/>
      <c r="T466" s="69">
        <f t="shared" ref="T466" si="533">SUM(R455:R466)</f>
        <v>6236</v>
      </c>
      <c r="U466" s="69"/>
      <c r="V466" s="84">
        <f t="shared" ref="V466" si="534">B466/AC466</f>
        <v>0.21527506064637295</v>
      </c>
      <c r="W466" s="84">
        <f t="shared" ref="W466" si="535">F466/AC466</f>
        <v>0.11072853900931215</v>
      </c>
      <c r="X466" s="84">
        <f t="shared" ref="X466" si="536">J466/AC466</f>
        <v>5.5638156350262147E-2</v>
      </c>
      <c r="Y466" s="8">
        <f t="shared" ref="Y466" si="537">N466/AC466</f>
        <v>4.0065732842945456E-2</v>
      </c>
      <c r="Z466" s="8">
        <f t="shared" ref="Z466" si="538">R466/AC466</f>
        <v>3.5057516237577274E-2</v>
      </c>
      <c r="AA466" s="69"/>
      <c r="AB466" s="69"/>
      <c r="AC466" s="69">
        <f>'From State&amp;Country +Charts'!BR479</f>
        <v>12779</v>
      </c>
      <c r="AD466" s="69">
        <f t="shared" ref="AD466" si="539">SUM(AC455:AC466)</f>
        <v>183258</v>
      </c>
      <c r="AE466" s="85">
        <f t="shared" ref="AE466" si="540">(AC466/AC454)-1</f>
        <v>0.12630001762735765</v>
      </c>
      <c r="AF466" s="69"/>
      <c r="AG466" s="69">
        <f t="shared" ref="AG466" si="541">AC466</f>
        <v>12779</v>
      </c>
      <c r="AH466" s="69">
        <v>8756</v>
      </c>
      <c r="AI466" s="69">
        <f t="shared" ref="AI466" si="542">AG466-AH466</f>
        <v>4023</v>
      </c>
      <c r="AJ466" s="69">
        <f t="shared" ref="AJ466" si="543">SUM(AI455:AI466)</f>
        <v>44943</v>
      </c>
      <c r="AK466" s="69">
        <f t="shared" ref="AK466" si="544">AJ466/12</f>
        <v>3745.25</v>
      </c>
      <c r="AL466" s="69">
        <f t="shared" ref="AL466" si="545">SUM(AH455:AH466)</f>
        <v>138315</v>
      </c>
      <c r="AM466" s="86">
        <v>8.819156428515533E-2</v>
      </c>
    </row>
    <row r="467" spans="1:39" x14ac:dyDescent="0.3">
      <c r="A467" s="47">
        <v>44621</v>
      </c>
    </row>
    <row r="468" spans="1:39" x14ac:dyDescent="0.3">
      <c r="A468" s="47">
        <v>44652</v>
      </c>
    </row>
    <row r="469" spans="1:39" x14ac:dyDescent="0.3">
      <c r="A469" s="47">
        <v>44682</v>
      </c>
    </row>
    <row r="470" spans="1:39" x14ac:dyDescent="0.3">
      <c r="A470" s="47">
        <v>44713</v>
      </c>
    </row>
    <row r="471" spans="1:39" x14ac:dyDescent="0.3">
      <c r="A471" s="47">
        <v>44743</v>
      </c>
    </row>
    <row r="472" spans="1:39" x14ac:dyDescent="0.3">
      <c r="A472" s="47">
        <v>44774</v>
      </c>
    </row>
    <row r="473" spans="1:39" x14ac:dyDescent="0.3">
      <c r="A473" s="47">
        <v>44805</v>
      </c>
    </row>
    <row r="474" spans="1:39" x14ac:dyDescent="0.3">
      <c r="A474" s="47">
        <v>44835</v>
      </c>
    </row>
    <row r="475" spans="1:39" x14ac:dyDescent="0.3">
      <c r="A475" s="47">
        <v>44866</v>
      </c>
    </row>
    <row r="476" spans="1:39" x14ac:dyDescent="0.3">
      <c r="A476" s="47">
        <v>44896</v>
      </c>
    </row>
    <row r="477" spans="1:39" x14ac:dyDescent="0.3">
      <c r="A477" s="47">
        <v>44927</v>
      </c>
    </row>
    <row r="478" spans="1:39" x14ac:dyDescent="0.3">
      <c r="A478" s="47">
        <v>44958</v>
      </c>
    </row>
    <row r="479" spans="1:39" x14ac:dyDescent="0.3">
      <c r="A479" s="47">
        <v>44986</v>
      </c>
    </row>
    <row r="480" spans="1:39"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J502" activePane="bottomRight" state="frozen"/>
      <selection activeCell="CO2" sqref="CO2"/>
      <selection pane="topRight" activeCell="CO2" sqref="CO2"/>
      <selection pane="bottomLeft" activeCell="CO2" sqref="CO2"/>
      <selection pane="bottomRight" activeCell="CO2" sqref="CO2"/>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9"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6"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3">
        <v>44592</v>
      </c>
      <c r="BW478">
        <f t="shared" ref="BW478" si="989">SUM(BR467:BR478)</f>
        <v>181825</v>
      </c>
      <c r="BX478" s="25">
        <f t="shared" ref="BX478" si="990">(BW478/BW466)-1</f>
        <v>0.6519033342418461</v>
      </c>
      <c r="BY478" s="217">
        <v>9185</v>
      </c>
      <c r="BZ478" s="39">
        <f t="shared" ref="BZ478" si="991">BR478-BY478</f>
        <v>4554</v>
      </c>
      <c r="CA478" s="39">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8">
        <v>44562</v>
      </c>
      <c r="DA478" s="6">
        <f t="shared" ref="DA478" si="998">AVERAGE(BS443:BS478)</f>
        <v>12666.916666666666</v>
      </c>
      <c r="DB478" s="6">
        <f t="shared" ref="DB478" si="999">AVERAGE(BS467:BS478)</f>
        <v>15152.083333333334</v>
      </c>
      <c r="DC478" s="90">
        <f t="shared" ref="DC478" si="1000">BS478</f>
        <v>13739</v>
      </c>
    </row>
    <row r="479" spans="2:107" x14ac:dyDescent="0.3">
      <c r="B479" s="63">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3">
        <v>44620</v>
      </c>
      <c r="BW479">
        <f t="shared" ref="BW479" si="1001">SUM(BR468:BR479)</f>
        <v>183258</v>
      </c>
      <c r="BX479" s="25">
        <f t="shared" ref="BX479" si="1002">(BW479/BW467)-1</f>
        <v>0.68915393903641786</v>
      </c>
      <c r="BY479" s="217">
        <v>8756</v>
      </c>
      <c r="BZ479" s="39">
        <f t="shared" ref="BZ479" si="1003">BR479-BY479</f>
        <v>4023</v>
      </c>
      <c r="CA479" s="39">
        <f t="shared" ref="CA479" si="1004">SUM(BZ468:BZ479)</f>
        <v>44943</v>
      </c>
      <c r="CD479">
        <f t="shared" ref="CD479" si="1005">SUM(H468:H479)</f>
        <v>41019</v>
      </c>
      <c r="CE479">
        <f t="shared" ref="CE479" si="1006">SUM(AN468:AN479)</f>
        <v>21125</v>
      </c>
      <c r="CF479">
        <f t="shared" ref="CF479" si="1007">SUM(AT468:AT479)</f>
        <v>10579</v>
      </c>
      <c r="CG479">
        <f t="shared" ref="CG479" si="1008">SUM(F468:F479)</f>
        <v>7673</v>
      </c>
      <c r="CH479">
        <f t="shared" ref="CH479" si="1009">SUM(O468:O479)</f>
        <v>6236</v>
      </c>
      <c r="CZ479" s="88">
        <v>44593</v>
      </c>
    </row>
    <row r="480" spans="2:107" x14ac:dyDescent="0.3">
      <c r="B480" s="63">
        <v>44621</v>
      </c>
      <c r="C480" t="s">
        <v>445</v>
      </c>
      <c r="BC480">
        <v>0</v>
      </c>
      <c r="BD480">
        <v>0</v>
      </c>
      <c r="BE480">
        <v>0</v>
      </c>
      <c r="BF480">
        <v>0</v>
      </c>
      <c r="BG480">
        <v>0</v>
      </c>
      <c r="BH480">
        <v>0</v>
      </c>
      <c r="BI480">
        <v>0</v>
      </c>
      <c r="BJ480">
        <v>0</v>
      </c>
      <c r="BK480">
        <v>0</v>
      </c>
      <c r="BL480">
        <v>0</v>
      </c>
      <c r="BM480">
        <v>0</v>
      </c>
      <c r="BN480">
        <v>0</v>
      </c>
      <c r="BS480" s="3">
        <f t="shared" si="938"/>
        <v>0</v>
      </c>
      <c r="BU480" s="43">
        <v>44651</v>
      </c>
      <c r="CZ480" s="88">
        <v>44621</v>
      </c>
    </row>
    <row r="481" spans="2:104" x14ac:dyDescent="0.3">
      <c r="B481" s="63">
        <v>44652</v>
      </c>
      <c r="C481" t="s">
        <v>446</v>
      </c>
      <c r="BC481">
        <v>0</v>
      </c>
      <c r="BD481">
        <v>0</v>
      </c>
      <c r="BE481">
        <v>0</v>
      </c>
      <c r="BF481">
        <v>0</v>
      </c>
      <c r="BG481">
        <v>0</v>
      </c>
      <c r="BH481">
        <v>0</v>
      </c>
      <c r="BI481">
        <v>0</v>
      </c>
      <c r="BJ481">
        <v>0</v>
      </c>
      <c r="BK481">
        <v>0</v>
      </c>
      <c r="BL481">
        <v>0</v>
      </c>
      <c r="BM481">
        <v>0</v>
      </c>
      <c r="BN481">
        <v>0</v>
      </c>
      <c r="BS481" s="3">
        <f t="shared" si="938"/>
        <v>0</v>
      </c>
      <c r="BU481" s="43">
        <v>44681</v>
      </c>
      <c r="CZ481" s="88">
        <v>44652</v>
      </c>
    </row>
    <row r="482" spans="2:104" x14ac:dyDescent="0.3">
      <c r="B482" s="63">
        <v>44682</v>
      </c>
      <c r="C482" t="s">
        <v>447</v>
      </c>
      <c r="BC482">
        <v>0</v>
      </c>
      <c r="BD482">
        <v>0</v>
      </c>
      <c r="BE482">
        <v>0</v>
      </c>
      <c r="BF482">
        <v>0</v>
      </c>
      <c r="BG482">
        <v>0</v>
      </c>
      <c r="BH482">
        <v>0</v>
      </c>
      <c r="BI482">
        <v>0</v>
      </c>
      <c r="BJ482">
        <v>0</v>
      </c>
      <c r="BK482">
        <v>0</v>
      </c>
      <c r="BL482">
        <v>0</v>
      </c>
      <c r="BM482">
        <v>0</v>
      </c>
      <c r="BN482">
        <v>0</v>
      </c>
      <c r="BS482" s="3">
        <f t="shared" si="938"/>
        <v>0</v>
      </c>
      <c r="BU482" s="43">
        <v>44712</v>
      </c>
      <c r="CZ482" s="88">
        <v>44682</v>
      </c>
    </row>
    <row r="483" spans="2:104" x14ac:dyDescent="0.3">
      <c r="B483" s="63">
        <v>44713</v>
      </c>
      <c r="C483" t="s">
        <v>448</v>
      </c>
      <c r="BC483">
        <v>0</v>
      </c>
      <c r="BD483">
        <v>0</v>
      </c>
      <c r="BE483">
        <v>0</v>
      </c>
      <c r="BF483">
        <v>0</v>
      </c>
      <c r="BG483">
        <v>0</v>
      </c>
      <c r="BH483">
        <v>0</v>
      </c>
      <c r="BI483">
        <v>0</v>
      </c>
      <c r="BJ483">
        <v>0</v>
      </c>
      <c r="BK483">
        <v>0</v>
      </c>
      <c r="BL483">
        <v>0</v>
      </c>
      <c r="BM483">
        <v>0</v>
      </c>
      <c r="BN483">
        <v>0</v>
      </c>
      <c r="BS483" s="3">
        <f t="shared" si="938"/>
        <v>0</v>
      </c>
      <c r="BU483" s="43">
        <v>44742</v>
      </c>
      <c r="CZ483" s="88">
        <v>44713</v>
      </c>
    </row>
    <row r="484" spans="2:104" x14ac:dyDescent="0.3">
      <c r="B484" s="63">
        <v>44743</v>
      </c>
      <c r="C484" t="s">
        <v>462</v>
      </c>
      <c r="BS484" s="3">
        <f t="shared" si="938"/>
        <v>0</v>
      </c>
      <c r="BU484" s="43">
        <v>44773</v>
      </c>
      <c r="CZ484" s="88">
        <v>44743</v>
      </c>
    </row>
    <row r="485" spans="2:104" x14ac:dyDescent="0.3">
      <c r="B485" s="63">
        <v>44774</v>
      </c>
      <c r="C485" t="s">
        <v>438</v>
      </c>
      <c r="BS485" s="3">
        <f t="shared" si="938"/>
        <v>0</v>
      </c>
      <c r="BU485" s="43">
        <v>44804</v>
      </c>
      <c r="CZ485" s="88">
        <v>44774</v>
      </c>
    </row>
    <row r="486" spans="2:104" x14ac:dyDescent="0.3">
      <c r="B486" s="63">
        <v>44805</v>
      </c>
      <c r="C486" t="s">
        <v>439</v>
      </c>
      <c r="BS486" s="3">
        <f t="shared" si="938"/>
        <v>0</v>
      </c>
      <c r="BU486" s="43">
        <v>44834</v>
      </c>
      <c r="CZ486" s="88">
        <v>44805</v>
      </c>
    </row>
    <row r="487" spans="2:104" x14ac:dyDescent="0.3">
      <c r="B487" s="63">
        <v>44835</v>
      </c>
      <c r="C487" t="s">
        <v>440</v>
      </c>
      <c r="BU487" s="43">
        <v>44865</v>
      </c>
      <c r="CZ487" s="88">
        <v>44835</v>
      </c>
    </row>
    <row r="488" spans="2:104" x14ac:dyDescent="0.3">
      <c r="B488" s="63">
        <v>44866</v>
      </c>
      <c r="C488" t="s">
        <v>441</v>
      </c>
      <c r="BU488" s="43">
        <v>44895</v>
      </c>
      <c r="CZ488" s="88">
        <v>44866</v>
      </c>
    </row>
    <row r="489" spans="2:104" x14ac:dyDescent="0.3">
      <c r="B489" s="63">
        <v>44896</v>
      </c>
      <c r="C489" t="s">
        <v>442</v>
      </c>
      <c r="BU489" s="43">
        <v>44926</v>
      </c>
      <c r="CZ489" s="88">
        <v>44896</v>
      </c>
    </row>
    <row r="490" spans="2:104" x14ac:dyDescent="0.3">
      <c r="B490" s="63">
        <v>44927</v>
      </c>
      <c r="C490" t="s">
        <v>443</v>
      </c>
      <c r="BU490" s="43">
        <v>44957</v>
      </c>
      <c r="CZ490" s="88">
        <v>44927</v>
      </c>
    </row>
    <row r="491" spans="2:104" x14ac:dyDescent="0.3">
      <c r="B491" s="63">
        <v>44958</v>
      </c>
      <c r="C491" t="s">
        <v>444</v>
      </c>
      <c r="BU491" s="43">
        <v>44985</v>
      </c>
      <c r="CZ491" s="88">
        <v>44958</v>
      </c>
    </row>
    <row r="492" spans="2:104" x14ac:dyDescent="0.3">
      <c r="B492" s="63">
        <v>44986</v>
      </c>
      <c r="C492" t="s">
        <v>445</v>
      </c>
      <c r="BU492" s="43">
        <v>45016</v>
      </c>
      <c r="CZ492" s="88">
        <v>44986</v>
      </c>
    </row>
    <row r="493" spans="2:104" x14ac:dyDescent="0.3">
      <c r="B493" s="63">
        <v>45017</v>
      </c>
      <c r="C493" t="s">
        <v>446</v>
      </c>
      <c r="BU493" s="43">
        <v>45046</v>
      </c>
      <c r="CZ493" s="88">
        <v>45017</v>
      </c>
    </row>
    <row r="494" spans="2:104" x14ac:dyDescent="0.3">
      <c r="B494" s="63">
        <v>45047</v>
      </c>
      <c r="C494" t="s">
        <v>447</v>
      </c>
      <c r="BU494" s="43">
        <v>45077</v>
      </c>
      <c r="CZ494" s="88">
        <v>45047</v>
      </c>
    </row>
    <row r="495" spans="2:104" x14ac:dyDescent="0.3">
      <c r="B495" s="63">
        <v>45078</v>
      </c>
      <c r="C495" t="s">
        <v>448</v>
      </c>
      <c r="BU495" s="43">
        <v>45107</v>
      </c>
      <c r="CZ495" s="88">
        <v>45078</v>
      </c>
    </row>
    <row r="496" spans="2:104" x14ac:dyDescent="0.3">
      <c r="B496" s="63">
        <v>45108</v>
      </c>
      <c r="C496" t="s">
        <v>462</v>
      </c>
      <c r="BU496" s="43">
        <v>45138</v>
      </c>
      <c r="CZ496" s="88">
        <v>45108</v>
      </c>
    </row>
    <row r="497" spans="2:104" x14ac:dyDescent="0.3">
      <c r="B497" s="63">
        <v>45139</v>
      </c>
      <c r="C497" t="s">
        <v>438</v>
      </c>
      <c r="BU497" s="43">
        <v>45169</v>
      </c>
      <c r="CZ497" s="88">
        <v>45139</v>
      </c>
    </row>
    <row r="498" spans="2:104" x14ac:dyDescent="0.3">
      <c r="B498" s="63">
        <v>45170</v>
      </c>
      <c r="C498" t="s">
        <v>439</v>
      </c>
      <c r="BU498" s="43">
        <v>45199</v>
      </c>
      <c r="CZ498" s="88">
        <v>45170</v>
      </c>
    </row>
    <row r="499" spans="2:104" x14ac:dyDescent="0.3">
      <c r="B499" s="63">
        <v>45200</v>
      </c>
      <c r="C499" t="s">
        <v>440</v>
      </c>
      <c r="BU499" s="43">
        <v>45230</v>
      </c>
      <c r="CZ499" s="88">
        <v>45200</v>
      </c>
    </row>
    <row r="500" spans="2:104" x14ac:dyDescent="0.3">
      <c r="B500" s="63">
        <v>45231</v>
      </c>
      <c r="C500" t="s">
        <v>441</v>
      </c>
      <c r="BU500" s="43">
        <v>45260</v>
      </c>
      <c r="CZ500" s="88">
        <v>45231</v>
      </c>
    </row>
    <row r="501" spans="2:104" x14ac:dyDescent="0.3">
      <c r="B501" s="63">
        <v>45261</v>
      </c>
      <c r="C501" t="s">
        <v>442</v>
      </c>
      <c r="BU501" s="43">
        <v>45291</v>
      </c>
      <c r="CZ501" s="88">
        <v>45261</v>
      </c>
    </row>
    <row r="502" spans="2:104" x14ac:dyDescent="0.3">
      <c r="B502" s="63">
        <v>45292</v>
      </c>
      <c r="C502" t="s">
        <v>443</v>
      </c>
      <c r="BU502" s="43">
        <v>45322</v>
      </c>
      <c r="CZ502" s="88">
        <v>45292</v>
      </c>
    </row>
    <row r="503" spans="2:104" x14ac:dyDescent="0.3">
      <c r="B503" s="63">
        <v>45323</v>
      </c>
      <c r="C503" t="s">
        <v>444</v>
      </c>
      <c r="BU503" s="43">
        <v>45351</v>
      </c>
      <c r="CZ503" s="88">
        <v>45323</v>
      </c>
    </row>
    <row r="504" spans="2:104" x14ac:dyDescent="0.3">
      <c r="B504" s="63">
        <v>45352</v>
      </c>
      <c r="C504" t="s">
        <v>445</v>
      </c>
      <c r="BU504" s="43">
        <v>45382</v>
      </c>
      <c r="CZ504" s="88">
        <v>45352</v>
      </c>
    </row>
    <row r="505" spans="2:104" x14ac:dyDescent="0.3">
      <c r="B505" s="63">
        <v>45383</v>
      </c>
      <c r="C505" t="s">
        <v>446</v>
      </c>
      <c r="BU505" s="43">
        <v>45412</v>
      </c>
      <c r="CZ505" s="88">
        <v>45383</v>
      </c>
    </row>
    <row r="506" spans="2:104" x14ac:dyDescent="0.3">
      <c r="B506" s="63">
        <v>45413</v>
      </c>
      <c r="C506" t="s">
        <v>447</v>
      </c>
      <c r="BU506" s="43">
        <v>45443</v>
      </c>
      <c r="CK506"/>
      <c r="CL506"/>
      <c r="CM506"/>
      <c r="CN506"/>
      <c r="CO506"/>
      <c r="CP506"/>
      <c r="CQ506"/>
      <c r="CR506"/>
      <c r="CS506"/>
      <c r="CT506"/>
      <c r="CZ506" s="88">
        <v>45413</v>
      </c>
    </row>
    <row r="507" spans="2:104" x14ac:dyDescent="0.3">
      <c r="B507" s="63">
        <v>45444</v>
      </c>
      <c r="C507" t="s">
        <v>448</v>
      </c>
      <c r="BU507" s="43">
        <v>45473</v>
      </c>
      <c r="CK507"/>
      <c r="CL507"/>
      <c r="CM507"/>
      <c r="CN507"/>
      <c r="CO507"/>
      <c r="CP507"/>
      <c r="CQ507"/>
      <c r="CR507"/>
      <c r="CS507"/>
      <c r="CT507"/>
      <c r="CZ507" s="88">
        <v>45444</v>
      </c>
    </row>
    <row r="508" spans="2:104" x14ac:dyDescent="0.3">
      <c r="B508" s="63">
        <v>45474</v>
      </c>
      <c r="C508" t="s">
        <v>462</v>
      </c>
      <c r="BU508" s="43">
        <v>45504</v>
      </c>
      <c r="CZ508" s="88">
        <v>45474</v>
      </c>
    </row>
    <row r="509" spans="2:104" x14ac:dyDescent="0.3">
      <c r="B509" s="63">
        <v>45505</v>
      </c>
      <c r="C509" t="s">
        <v>438</v>
      </c>
      <c r="BU509" s="43">
        <v>45535</v>
      </c>
      <c r="CZ509" s="88">
        <v>45505</v>
      </c>
    </row>
    <row r="510" spans="2:104" x14ac:dyDescent="0.3">
      <c r="B510" s="63">
        <v>45536</v>
      </c>
      <c r="C510" t="s">
        <v>439</v>
      </c>
      <c r="BU510" s="43">
        <v>45565</v>
      </c>
      <c r="CK510"/>
      <c r="CL510"/>
      <c r="CM510"/>
      <c r="CN510"/>
      <c r="CO510"/>
      <c r="CP510"/>
      <c r="CQ510"/>
      <c r="CR510"/>
      <c r="CS510"/>
      <c r="CT510"/>
      <c r="CZ510" s="88">
        <v>45536</v>
      </c>
    </row>
    <row r="511" spans="2:104" x14ac:dyDescent="0.3">
      <c r="B511" s="63">
        <v>45566</v>
      </c>
      <c r="C511" t="s">
        <v>440</v>
      </c>
      <c r="BU511" s="43">
        <v>45596</v>
      </c>
      <c r="CK511"/>
      <c r="CL511"/>
      <c r="CM511"/>
      <c r="CN511"/>
      <c r="CO511"/>
      <c r="CP511"/>
      <c r="CQ511"/>
      <c r="CR511"/>
      <c r="CS511"/>
      <c r="CT511"/>
      <c r="CZ511" s="88">
        <v>45566</v>
      </c>
    </row>
    <row r="512" spans="2:104" x14ac:dyDescent="0.3">
      <c r="B512" s="63">
        <v>45597</v>
      </c>
      <c r="C512" t="s">
        <v>441</v>
      </c>
      <c r="BU512" s="43">
        <v>45626</v>
      </c>
      <c r="CZ512" s="88">
        <v>45597</v>
      </c>
    </row>
    <row r="513" spans="2:107" x14ac:dyDescent="0.3">
      <c r="B513" s="63">
        <v>45627</v>
      </c>
      <c r="C513" t="s">
        <v>442</v>
      </c>
      <c r="BU513" s="43">
        <v>45657</v>
      </c>
      <c r="CZ513" s="88">
        <v>45627</v>
      </c>
    </row>
    <row r="514" spans="2:107" x14ac:dyDescent="0.3">
      <c r="B514" s="63">
        <v>45658</v>
      </c>
      <c r="C514" t="s">
        <v>443</v>
      </c>
      <c r="BU514" s="43">
        <v>45688</v>
      </c>
      <c r="CZ514" s="88">
        <v>45658</v>
      </c>
    </row>
    <row r="515" spans="2:107" x14ac:dyDescent="0.3">
      <c r="B515" s="63">
        <v>45689</v>
      </c>
      <c r="C515" t="s">
        <v>444</v>
      </c>
      <c r="BU515" s="43">
        <v>45716</v>
      </c>
      <c r="CZ515" s="88">
        <v>45689</v>
      </c>
      <c r="DC515" s="69"/>
    </row>
    <row r="516" spans="2:107" x14ac:dyDescent="0.3">
      <c r="B516" s="63">
        <v>45717</v>
      </c>
      <c r="C516" t="s">
        <v>445</v>
      </c>
      <c r="BU516" s="43">
        <v>45747</v>
      </c>
      <c r="CZ516" s="88">
        <v>45717</v>
      </c>
      <c r="DC516" s="69"/>
    </row>
    <row r="517" spans="2:107" x14ac:dyDescent="0.3">
      <c r="B517" s="63">
        <v>45748</v>
      </c>
      <c r="C517" t="s">
        <v>446</v>
      </c>
      <c r="BU517" s="43">
        <v>45777</v>
      </c>
      <c r="CZ517" s="88">
        <v>45748</v>
      </c>
      <c r="DC517" s="69"/>
    </row>
    <row r="518" spans="2:107" x14ac:dyDescent="0.3">
      <c r="B518" s="63">
        <v>45778</v>
      </c>
      <c r="C518" t="s">
        <v>447</v>
      </c>
      <c r="BU518" s="43">
        <v>45808</v>
      </c>
      <c r="CK518"/>
      <c r="CL518"/>
      <c r="CM518"/>
      <c r="CN518"/>
      <c r="CO518"/>
      <c r="CP518"/>
      <c r="CQ518"/>
      <c r="CR518"/>
      <c r="CS518"/>
      <c r="CT518"/>
      <c r="CZ518" s="88">
        <v>45778</v>
      </c>
      <c r="DC518" s="69"/>
    </row>
    <row r="519" spans="2:107" x14ac:dyDescent="0.3">
      <c r="B519" s="63">
        <v>45809</v>
      </c>
      <c r="C519" t="s">
        <v>448</v>
      </c>
      <c r="BU519" s="43">
        <v>45838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27338.5</v>
      </c>
      <c r="E523" s="5">
        <f t="shared" ref="E523:BP523" si="1010">SUM(E4:E519)</f>
        <v>130818.5</v>
      </c>
      <c r="F523" s="5">
        <f t="shared" si="1010"/>
        <v>197743</v>
      </c>
      <c r="G523" s="5">
        <f t="shared" si="1010"/>
        <v>26018.5</v>
      </c>
      <c r="H523" s="5">
        <f t="shared" si="1010"/>
        <v>1163301.5</v>
      </c>
      <c r="I523" s="5">
        <f t="shared" si="1010"/>
        <v>160010</v>
      </c>
      <c r="J523" s="5">
        <f t="shared" si="1010"/>
        <v>26578</v>
      </c>
      <c r="K523" s="5">
        <f t="shared" si="1010"/>
        <v>5852.5</v>
      </c>
      <c r="L523" s="5">
        <f t="shared" si="1010"/>
        <v>172658</v>
      </c>
      <c r="M523" s="5">
        <f t="shared" si="1010"/>
        <v>79315</v>
      </c>
      <c r="N523" s="5">
        <f t="shared" si="1010"/>
        <v>87711.5</v>
      </c>
      <c r="O523" s="5">
        <f t="shared" si="1010"/>
        <v>211905.5</v>
      </c>
      <c r="P523" s="5">
        <f t="shared" si="1010"/>
        <v>115655.5</v>
      </c>
      <c r="Q523" s="5">
        <f t="shared" si="1010"/>
        <v>44129</v>
      </c>
      <c r="R523" s="5">
        <f t="shared" si="1010"/>
        <v>33937.5</v>
      </c>
      <c r="S523" s="5">
        <f t="shared" si="1010"/>
        <v>45357.5</v>
      </c>
      <c r="T523" s="5">
        <f t="shared" si="1010"/>
        <v>21657</v>
      </c>
      <c r="U523" s="5">
        <f t="shared" si="1010"/>
        <v>33332.5</v>
      </c>
      <c r="V523" s="5">
        <f t="shared" si="1010"/>
        <v>12636.5</v>
      </c>
      <c r="W523" s="5">
        <f t="shared" si="1010"/>
        <v>44957</v>
      </c>
      <c r="X523" s="5">
        <f t="shared" si="1010"/>
        <v>55719</v>
      </c>
      <c r="Y523" s="5">
        <f t="shared" si="1010"/>
        <v>91827</v>
      </c>
      <c r="Z523" s="5">
        <f t="shared" si="1010"/>
        <v>73063.5</v>
      </c>
      <c r="AA523" s="5">
        <f t="shared" si="1010"/>
        <v>14541</v>
      </c>
      <c r="AB523" s="5">
        <f t="shared" si="1010"/>
        <v>56662</v>
      </c>
      <c r="AC523" s="5">
        <f t="shared" si="1010"/>
        <v>117247</v>
      </c>
      <c r="AD523" s="5">
        <f t="shared" si="1010"/>
        <v>26057.5</v>
      </c>
      <c r="AE523" s="5">
        <f t="shared" si="1010"/>
        <v>112310</v>
      </c>
      <c r="AF523" s="5">
        <f t="shared" si="1010"/>
        <v>13706.5</v>
      </c>
      <c r="AG523" s="5">
        <f t="shared" si="1010"/>
        <v>49050</v>
      </c>
      <c r="AH523" s="5">
        <f t="shared" si="1010"/>
        <v>45938</v>
      </c>
      <c r="AI523" s="5">
        <f t="shared" si="1010"/>
        <v>105113</v>
      </c>
      <c r="AJ523" s="5">
        <f t="shared" si="1010"/>
        <v>75000.5</v>
      </c>
      <c r="AK523" s="5">
        <f t="shared" si="1010"/>
        <v>21437.5</v>
      </c>
      <c r="AL523" s="5">
        <f t="shared" si="1010"/>
        <v>73085.5</v>
      </c>
      <c r="AM523" s="5">
        <f t="shared" si="1010"/>
        <v>42319</v>
      </c>
      <c r="AN523" s="5">
        <f t="shared" si="1010"/>
        <v>667822</v>
      </c>
      <c r="AO523" s="5">
        <f t="shared" si="1010"/>
        <v>65787.5</v>
      </c>
      <c r="AP523" s="5">
        <f t="shared" si="1010"/>
        <v>7221</v>
      </c>
      <c r="AQ523" s="5">
        <f t="shared" si="1010"/>
        <v>30696.5</v>
      </c>
      <c r="AR523" s="5">
        <f t="shared" si="1010"/>
        <v>18495.5</v>
      </c>
      <c r="AS523" s="5">
        <f t="shared" si="1010"/>
        <v>48100.5</v>
      </c>
      <c r="AT523" s="5">
        <f t="shared" si="1010"/>
        <v>264846</v>
      </c>
      <c r="AU523" s="5">
        <f t="shared" si="1010"/>
        <v>99481.5</v>
      </c>
      <c r="AV523" s="5">
        <f t="shared" si="1010"/>
        <v>8067</v>
      </c>
      <c r="AW523" s="5">
        <f t="shared" si="1010"/>
        <v>88707</v>
      </c>
      <c r="AX523" s="5">
        <f t="shared" si="1010"/>
        <v>135943.5</v>
      </c>
      <c r="AY523" s="5">
        <f t="shared" si="1010"/>
        <v>6814.5</v>
      </c>
      <c r="AZ523" s="5">
        <f t="shared" si="1010"/>
        <v>56008.5</v>
      </c>
      <c r="BA523" s="5">
        <f t="shared" si="1010"/>
        <v>26356</v>
      </c>
      <c r="BB523" s="5">
        <f t="shared" si="1010"/>
        <v>9285</v>
      </c>
      <c r="BC523" s="5">
        <f t="shared" si="1010"/>
        <v>5753</v>
      </c>
      <c r="BD523" s="5">
        <f t="shared" si="1010"/>
        <v>34068.5</v>
      </c>
      <c r="BE523" s="5">
        <f t="shared" si="1010"/>
        <v>187</v>
      </c>
      <c r="BF523" s="5">
        <f t="shared" si="1010"/>
        <v>49</v>
      </c>
      <c r="BG523" s="5">
        <f t="shared" si="1010"/>
        <v>129.5</v>
      </c>
      <c r="BH523" s="5">
        <f t="shared" si="1010"/>
        <v>437.5</v>
      </c>
      <c r="BI523" s="5">
        <f t="shared" si="1010"/>
        <v>9708</v>
      </c>
      <c r="BJ523" s="5">
        <f t="shared" si="1010"/>
        <v>91</v>
      </c>
      <c r="BK523" s="5">
        <f t="shared" si="1010"/>
        <v>1985.5</v>
      </c>
      <c r="BL523" s="5">
        <f t="shared" si="1010"/>
        <v>777</v>
      </c>
      <c r="BM523" s="5">
        <f t="shared" si="1010"/>
        <v>60.5</v>
      </c>
      <c r="BN523" s="5">
        <f t="shared" si="1010"/>
        <v>92</v>
      </c>
      <c r="BO523" s="5">
        <f t="shared" si="1010"/>
        <v>58023.5</v>
      </c>
      <c r="BP523" s="5">
        <f t="shared" si="1010"/>
        <v>40292.5</v>
      </c>
      <c r="BQ523" s="5">
        <f t="shared" ref="BQ523" si="1011">SUM(BQ4:BQ519)</f>
        <v>207675</v>
      </c>
      <c r="CK523"/>
      <c r="CL523"/>
      <c r="CM523"/>
      <c r="CN523"/>
      <c r="CO523"/>
      <c r="CP523"/>
      <c r="CQ523"/>
      <c r="CR523"/>
      <c r="CS523"/>
      <c r="CT523"/>
      <c r="DC523" s="69"/>
    </row>
    <row r="524" spans="2:107" x14ac:dyDescent="0.3">
      <c r="D524">
        <f t="shared" ref="D524:AI524" si="1012">IF(D523=MAX($D523:$BB523),D3,0)</f>
        <v>0</v>
      </c>
      <c r="E524">
        <f t="shared" si="1012"/>
        <v>0</v>
      </c>
      <c r="F524">
        <f t="shared" si="1012"/>
        <v>0</v>
      </c>
      <c r="G524">
        <f t="shared" si="1012"/>
        <v>0</v>
      </c>
      <c r="H524" t="str">
        <f t="shared" si="1012"/>
        <v>CALIFORNIA</v>
      </c>
      <c r="I524">
        <f t="shared" si="1012"/>
        <v>0</v>
      </c>
      <c r="J524">
        <f t="shared" si="1012"/>
        <v>0</v>
      </c>
      <c r="K524">
        <f t="shared" si="1012"/>
        <v>0</v>
      </c>
      <c r="L524">
        <f t="shared" si="1012"/>
        <v>0</v>
      </c>
      <c r="M524">
        <f t="shared" si="1012"/>
        <v>0</v>
      </c>
      <c r="N524">
        <f t="shared" si="1012"/>
        <v>0</v>
      </c>
      <c r="O524">
        <f t="shared" si="1012"/>
        <v>0</v>
      </c>
      <c r="P524">
        <f t="shared" si="1012"/>
        <v>0</v>
      </c>
      <c r="Q524">
        <f t="shared" si="1012"/>
        <v>0</v>
      </c>
      <c r="R524">
        <f t="shared" si="1012"/>
        <v>0</v>
      </c>
      <c r="S524">
        <f t="shared" si="1012"/>
        <v>0</v>
      </c>
      <c r="T524">
        <f t="shared" si="1012"/>
        <v>0</v>
      </c>
      <c r="U524">
        <f t="shared" si="1012"/>
        <v>0</v>
      </c>
      <c r="V524">
        <f t="shared" si="1012"/>
        <v>0</v>
      </c>
      <c r="W524">
        <f t="shared" si="1012"/>
        <v>0</v>
      </c>
      <c r="X524">
        <f t="shared" si="1012"/>
        <v>0</v>
      </c>
      <c r="Y524">
        <f t="shared" si="1012"/>
        <v>0</v>
      </c>
      <c r="Z524">
        <f t="shared" si="1012"/>
        <v>0</v>
      </c>
      <c r="AA524">
        <f t="shared" si="1012"/>
        <v>0</v>
      </c>
      <c r="AB524">
        <f t="shared" si="1012"/>
        <v>0</v>
      </c>
      <c r="AC524">
        <f t="shared" si="1012"/>
        <v>0</v>
      </c>
      <c r="AD524">
        <f t="shared" si="1012"/>
        <v>0</v>
      </c>
      <c r="AE524">
        <f t="shared" si="1012"/>
        <v>0</v>
      </c>
      <c r="AF524">
        <f t="shared" si="1012"/>
        <v>0</v>
      </c>
      <c r="AG524">
        <f t="shared" si="1012"/>
        <v>0</v>
      </c>
      <c r="AH524">
        <f t="shared" si="1012"/>
        <v>0</v>
      </c>
      <c r="AI524">
        <f t="shared" si="1012"/>
        <v>0</v>
      </c>
      <c r="AJ524">
        <f t="shared" ref="AJ524:BB524" si="1013">IF(AJ523=MAX($D523:$BB523),AJ3,0)</f>
        <v>0</v>
      </c>
      <c r="AK524">
        <f t="shared" si="1013"/>
        <v>0</v>
      </c>
      <c r="AL524">
        <f t="shared" si="1013"/>
        <v>0</v>
      </c>
      <c r="AM524">
        <f t="shared" si="1013"/>
        <v>0</v>
      </c>
      <c r="AN524">
        <f t="shared" si="1013"/>
        <v>0</v>
      </c>
      <c r="AO524">
        <f t="shared" si="1013"/>
        <v>0</v>
      </c>
      <c r="AP524">
        <f t="shared" si="1013"/>
        <v>0</v>
      </c>
      <c r="AQ524">
        <f t="shared" si="1013"/>
        <v>0</v>
      </c>
      <c r="AR524">
        <f t="shared" si="1013"/>
        <v>0</v>
      </c>
      <c r="AS524">
        <f t="shared" si="1013"/>
        <v>0</v>
      </c>
      <c r="AT524">
        <f t="shared" si="1013"/>
        <v>0</v>
      </c>
      <c r="AU524">
        <f t="shared" si="1013"/>
        <v>0</v>
      </c>
      <c r="AV524">
        <f t="shared" si="1013"/>
        <v>0</v>
      </c>
      <c r="AW524">
        <f t="shared" si="1013"/>
        <v>0</v>
      </c>
      <c r="AX524">
        <f t="shared" si="1013"/>
        <v>0</v>
      </c>
      <c r="AY524">
        <f t="shared" si="1013"/>
        <v>0</v>
      </c>
      <c r="AZ524">
        <f t="shared" si="1013"/>
        <v>0</v>
      </c>
      <c r="BA524">
        <f t="shared" si="1013"/>
        <v>0</v>
      </c>
      <c r="BB524">
        <f t="shared" si="1013"/>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CO2" sqref="CO2"/>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+Charts'!$C$479</f>
        <v>February</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2022</v>
      </c>
      <c r="D4" s="164" t="str">
        <f>'OSDR Table'!D4</f>
        <v>2021</v>
      </c>
      <c r="E4" s="157" t="s">
        <v>640</v>
      </c>
      <c r="F4" s="157" t="s">
        <v>323</v>
      </c>
      <c r="G4" s="158"/>
      <c r="H4" s="71"/>
      <c r="L4" s="71"/>
    </row>
    <row r="5" spans="2:12" ht="16.8" x14ac:dyDescent="0.3">
      <c r="B5" s="159" t="s">
        <v>41</v>
      </c>
      <c r="C5" s="170">
        <f>'From State&amp;Country +Charts'!D$479</f>
        <v>53</v>
      </c>
      <c r="D5" s="170">
        <f>'From State&amp;Country +Charts'!D$467</f>
        <v>56</v>
      </c>
      <c r="E5" s="170">
        <f t="shared" ref="E5:E56" si="0">C5-D5</f>
        <v>-3</v>
      </c>
      <c r="F5" s="165">
        <f>IFERROR((E5/D5),1)</f>
        <v>-5.3571428571428568E-2</v>
      </c>
      <c r="G5" s="155"/>
      <c r="I5" s="72"/>
      <c r="L5" s="73"/>
    </row>
    <row r="6" spans="2:12" ht="16.8" x14ac:dyDescent="0.3">
      <c r="B6" s="159" t="s">
        <v>42</v>
      </c>
      <c r="C6" s="170">
        <f>'From State&amp;Country +Charts'!E$479</f>
        <v>181</v>
      </c>
      <c r="D6" s="170">
        <f>'From State&amp;Country +Charts'!E$467</f>
        <v>168</v>
      </c>
      <c r="E6" s="170">
        <f t="shared" si="0"/>
        <v>13</v>
      </c>
      <c r="F6" s="165">
        <f t="shared" ref="F6:F56" si="1">IFERROR((E6/D6),1)</f>
        <v>7.7380952380952384E-2</v>
      </c>
      <c r="G6" s="155"/>
      <c r="I6" s="72"/>
      <c r="L6" s="73"/>
    </row>
    <row r="7" spans="2:12" ht="16.8" x14ac:dyDescent="0.3">
      <c r="B7" s="159" t="s">
        <v>43</v>
      </c>
      <c r="C7" s="170">
        <f>'From State&amp;Country +Charts'!F$479</f>
        <v>512</v>
      </c>
      <c r="D7" s="170">
        <f>'From State&amp;Country +Charts'!F$467</f>
        <v>457</v>
      </c>
      <c r="E7" s="170">
        <f t="shared" si="0"/>
        <v>55</v>
      </c>
      <c r="F7" s="165">
        <f t="shared" si="1"/>
        <v>0.12035010940919037</v>
      </c>
      <c r="G7" s="155"/>
      <c r="I7" s="72"/>
      <c r="L7" s="73"/>
    </row>
    <row r="8" spans="2:12" ht="16.8" x14ac:dyDescent="0.3">
      <c r="B8" s="159" t="s">
        <v>44</v>
      </c>
      <c r="C8" s="170">
        <f>'From State&amp;Country +Charts'!G$479</f>
        <v>60</v>
      </c>
      <c r="D8" s="170">
        <f>'From State&amp;Country +Charts'!G$467</f>
        <v>31</v>
      </c>
      <c r="E8" s="170">
        <f t="shared" si="0"/>
        <v>29</v>
      </c>
      <c r="F8" s="165">
        <f t="shared" si="1"/>
        <v>0.93548387096774188</v>
      </c>
      <c r="G8" s="155"/>
      <c r="I8" s="72"/>
      <c r="L8" s="73"/>
    </row>
    <row r="9" spans="2:12" ht="16.8" x14ac:dyDescent="0.3">
      <c r="B9" s="159" t="s">
        <v>45</v>
      </c>
      <c r="C9" s="170">
        <f>'From State&amp;Country +Charts'!H$479</f>
        <v>2751</v>
      </c>
      <c r="D9" s="170">
        <f>'From State&amp;Country +Charts'!H$467</f>
        <v>2699</v>
      </c>
      <c r="E9" s="170">
        <f t="shared" si="0"/>
        <v>52</v>
      </c>
      <c r="F9" s="165">
        <f t="shared" si="1"/>
        <v>1.9266394961096701E-2</v>
      </c>
      <c r="G9" s="155"/>
      <c r="I9" s="72"/>
      <c r="L9" s="73"/>
    </row>
    <row r="10" spans="2:12" ht="16.8" x14ac:dyDescent="0.3">
      <c r="B10" s="159" t="s">
        <v>46</v>
      </c>
      <c r="C10" s="170">
        <f>'From State&amp;Country +Charts'!I$479</f>
        <v>401</v>
      </c>
      <c r="D10" s="170">
        <f>'From State&amp;Country +Charts'!I$467</f>
        <v>322</v>
      </c>
      <c r="E10" s="170">
        <f t="shared" si="0"/>
        <v>79</v>
      </c>
      <c r="F10" s="165">
        <f t="shared" si="1"/>
        <v>0.24534161490683229</v>
      </c>
      <c r="G10" s="155"/>
      <c r="I10" s="72"/>
      <c r="L10" s="73"/>
    </row>
    <row r="11" spans="2:12" ht="16.8" x14ac:dyDescent="0.3">
      <c r="B11" s="159" t="s">
        <v>47</v>
      </c>
      <c r="C11" s="170">
        <f>'From State&amp;Country +Charts'!J$479</f>
        <v>51</v>
      </c>
      <c r="D11" s="170">
        <f>'From State&amp;Country +Charts'!J$467</f>
        <v>43</v>
      </c>
      <c r="E11" s="170">
        <f t="shared" si="0"/>
        <v>8</v>
      </c>
      <c r="F11" s="165">
        <f t="shared" si="1"/>
        <v>0.18604651162790697</v>
      </c>
      <c r="G11" s="155"/>
      <c r="I11" s="72"/>
      <c r="L11" s="73"/>
    </row>
    <row r="12" spans="2:12" ht="16.8" x14ac:dyDescent="0.3">
      <c r="B12" s="159" t="s">
        <v>48</v>
      </c>
      <c r="C12" s="170">
        <f>'From State&amp;Country +Charts'!K$479</f>
        <v>17</v>
      </c>
      <c r="D12" s="170">
        <f>'From State&amp;Country +Charts'!K$467</f>
        <v>13</v>
      </c>
      <c r="E12" s="170">
        <f t="shared" si="0"/>
        <v>4</v>
      </c>
      <c r="F12" s="165">
        <f t="shared" si="1"/>
        <v>0.30769230769230771</v>
      </c>
      <c r="G12" s="155"/>
      <c r="I12" s="72"/>
      <c r="L12" s="73"/>
    </row>
    <row r="13" spans="2:12" ht="16.8" x14ac:dyDescent="0.3">
      <c r="B13" s="159" t="s">
        <v>49</v>
      </c>
      <c r="C13" s="170">
        <f>'From State&amp;Country +Charts'!L$479</f>
        <v>544</v>
      </c>
      <c r="D13" s="170">
        <f>'From State&amp;Country +Charts'!L$467</f>
        <v>454</v>
      </c>
      <c r="E13" s="170">
        <f t="shared" si="0"/>
        <v>90</v>
      </c>
      <c r="F13" s="165">
        <f t="shared" si="1"/>
        <v>0.19823788546255505</v>
      </c>
      <c r="G13" s="155"/>
      <c r="I13" s="72"/>
      <c r="L13" s="73"/>
    </row>
    <row r="14" spans="2:12" ht="16.8" x14ac:dyDescent="0.3">
      <c r="B14" s="159" t="s">
        <v>50</v>
      </c>
      <c r="C14" s="170">
        <f>'From State&amp;Country +Charts'!M$479</f>
        <v>235</v>
      </c>
      <c r="D14" s="170">
        <f>'From State&amp;Country +Charts'!M$467</f>
        <v>201</v>
      </c>
      <c r="E14" s="170">
        <f t="shared" si="0"/>
        <v>34</v>
      </c>
      <c r="F14" s="165">
        <f t="shared" si="1"/>
        <v>0.1691542288557214</v>
      </c>
      <c r="G14" s="155"/>
      <c r="I14" s="72"/>
      <c r="L14" s="73"/>
    </row>
    <row r="15" spans="2:12" ht="16.8" x14ac:dyDescent="0.3">
      <c r="B15" s="159" t="s">
        <v>51</v>
      </c>
      <c r="C15" s="170">
        <f>'From State&amp;Country +Charts'!N$479</f>
        <v>240</v>
      </c>
      <c r="D15" s="170">
        <f>'From State&amp;Country +Charts'!N$467</f>
        <v>193</v>
      </c>
      <c r="E15" s="170">
        <f t="shared" si="0"/>
        <v>47</v>
      </c>
      <c r="F15" s="165">
        <f t="shared" si="1"/>
        <v>0.24352331606217617</v>
      </c>
      <c r="G15" s="155"/>
      <c r="I15" s="72"/>
      <c r="L15" s="73"/>
    </row>
    <row r="16" spans="2:12" ht="16.8" x14ac:dyDescent="0.3">
      <c r="B16" s="159" t="s">
        <v>52</v>
      </c>
      <c r="C16" s="170">
        <f>'From State&amp;Country +Charts'!O$479</f>
        <v>448</v>
      </c>
      <c r="D16" s="170">
        <f>'From State&amp;Country +Charts'!O$467</f>
        <v>449</v>
      </c>
      <c r="E16" s="170">
        <f t="shared" si="0"/>
        <v>-1</v>
      </c>
      <c r="F16" s="165">
        <f t="shared" si="1"/>
        <v>-2.2271714922048997E-3</v>
      </c>
      <c r="G16" s="155"/>
      <c r="I16" s="72"/>
      <c r="L16" s="73"/>
    </row>
    <row r="17" spans="2:12" ht="16.8" x14ac:dyDescent="0.3">
      <c r="B17" s="159" t="s">
        <v>53</v>
      </c>
      <c r="C17" s="170">
        <f>'From State&amp;Country +Charts'!P$479</f>
        <v>263</v>
      </c>
      <c r="D17" s="170">
        <f>'From State&amp;Country +Charts'!P$467</f>
        <v>246</v>
      </c>
      <c r="E17" s="170">
        <f t="shared" si="0"/>
        <v>17</v>
      </c>
      <c r="F17" s="165">
        <f t="shared" si="1"/>
        <v>6.910569105691057E-2</v>
      </c>
      <c r="G17" s="155"/>
      <c r="I17" s="72"/>
      <c r="L17" s="73"/>
    </row>
    <row r="18" spans="2:12" ht="16.8" x14ac:dyDescent="0.3">
      <c r="B18" s="159" t="s">
        <v>54</v>
      </c>
      <c r="C18" s="170">
        <f>'From State&amp;Country +Charts'!Q$479</f>
        <v>115</v>
      </c>
      <c r="D18" s="170">
        <f>'From State&amp;Country +Charts'!Q$467</f>
        <v>89</v>
      </c>
      <c r="E18" s="170">
        <f t="shared" si="0"/>
        <v>26</v>
      </c>
      <c r="F18" s="165">
        <f t="shared" si="1"/>
        <v>0.29213483146067415</v>
      </c>
      <c r="G18" s="155"/>
      <c r="I18" s="72"/>
      <c r="L18" s="73"/>
    </row>
    <row r="19" spans="2:12" ht="16.8" x14ac:dyDescent="0.3">
      <c r="B19" s="159" t="s">
        <v>55</v>
      </c>
      <c r="C19" s="170">
        <f>'From State&amp;Country +Charts'!R$479</f>
        <v>78</v>
      </c>
      <c r="D19" s="170">
        <f>'From State&amp;Country +Charts'!R$467</f>
        <v>49</v>
      </c>
      <c r="E19" s="170">
        <f t="shared" si="0"/>
        <v>29</v>
      </c>
      <c r="F19" s="165">
        <f t="shared" si="1"/>
        <v>0.59183673469387754</v>
      </c>
      <c r="G19" s="155"/>
      <c r="I19" s="72"/>
      <c r="L19" s="73"/>
    </row>
    <row r="20" spans="2:12" ht="16.8" x14ac:dyDescent="0.3">
      <c r="B20" s="159" t="s">
        <v>56</v>
      </c>
      <c r="C20" s="170">
        <f>'From State&amp;Country +Charts'!S$479</f>
        <v>93</v>
      </c>
      <c r="D20" s="170">
        <f>'From State&amp;Country +Charts'!S$467</f>
        <v>57</v>
      </c>
      <c r="E20" s="170">
        <f t="shared" si="0"/>
        <v>36</v>
      </c>
      <c r="F20" s="165">
        <f t="shared" si="1"/>
        <v>0.63157894736842102</v>
      </c>
      <c r="G20" s="155"/>
      <c r="I20" s="72"/>
      <c r="L20" s="73"/>
    </row>
    <row r="21" spans="2:12" ht="16.8" x14ac:dyDescent="0.3">
      <c r="B21" s="159" t="s">
        <v>57</v>
      </c>
      <c r="C21" s="170">
        <f>'From State&amp;Country +Charts'!T$479</f>
        <v>53</v>
      </c>
      <c r="D21" s="170">
        <f>'From State&amp;Country +Charts'!T$467</f>
        <v>45</v>
      </c>
      <c r="E21" s="170">
        <f t="shared" si="0"/>
        <v>8</v>
      </c>
      <c r="F21" s="165">
        <f t="shared" si="1"/>
        <v>0.17777777777777778</v>
      </c>
      <c r="G21" s="155"/>
      <c r="I21" s="72"/>
      <c r="L21" s="73"/>
    </row>
    <row r="22" spans="2:12" ht="16.8" x14ac:dyDescent="0.3">
      <c r="B22" s="159" t="s">
        <v>58</v>
      </c>
      <c r="C22" s="170">
        <f>'From State&amp;Country +Charts'!U$479</f>
        <v>67</v>
      </c>
      <c r="D22" s="170">
        <f>'From State&amp;Country +Charts'!U$467</f>
        <v>60</v>
      </c>
      <c r="E22" s="170">
        <f t="shared" si="0"/>
        <v>7</v>
      </c>
      <c r="F22" s="165">
        <f t="shared" si="1"/>
        <v>0.11666666666666667</v>
      </c>
      <c r="G22" s="155"/>
      <c r="I22" s="72"/>
      <c r="L22" s="73"/>
    </row>
    <row r="23" spans="2:12" ht="16.8" x14ac:dyDescent="0.3">
      <c r="B23" s="159" t="s">
        <v>59</v>
      </c>
      <c r="C23" s="170">
        <f>'From State&amp;Country +Charts'!V$479</f>
        <v>22</v>
      </c>
      <c r="D23" s="170">
        <f>'From State&amp;Country +Charts'!V$467</f>
        <v>16</v>
      </c>
      <c r="E23" s="170">
        <f t="shared" si="0"/>
        <v>6</v>
      </c>
      <c r="F23" s="165">
        <f t="shared" si="1"/>
        <v>0.375</v>
      </c>
      <c r="G23" s="155"/>
      <c r="I23" s="72"/>
      <c r="L23" s="73"/>
    </row>
    <row r="24" spans="2:12" ht="16.8" x14ac:dyDescent="0.3">
      <c r="B24" s="159" t="s">
        <v>60</v>
      </c>
      <c r="C24" s="170">
        <f>'From State&amp;Country +Charts'!W$479</f>
        <v>129</v>
      </c>
      <c r="D24" s="170">
        <f>'From State&amp;Country +Charts'!W$467</f>
        <v>101</v>
      </c>
      <c r="E24" s="170">
        <f t="shared" si="0"/>
        <v>28</v>
      </c>
      <c r="F24" s="165">
        <f t="shared" si="1"/>
        <v>0.27722772277227725</v>
      </c>
      <c r="G24" s="155"/>
      <c r="I24" s="72"/>
      <c r="L24" s="73"/>
    </row>
    <row r="25" spans="2:12" ht="16.8" x14ac:dyDescent="0.3">
      <c r="B25" s="159" t="s">
        <v>61</v>
      </c>
      <c r="C25" s="170">
        <f>'From State&amp;Country +Charts'!X$479</f>
        <v>196</v>
      </c>
      <c r="D25" s="170">
        <f>'From State&amp;Country +Charts'!X$467</f>
        <v>142</v>
      </c>
      <c r="E25" s="170">
        <f t="shared" si="0"/>
        <v>54</v>
      </c>
      <c r="F25" s="165">
        <f t="shared" si="1"/>
        <v>0.38028169014084506</v>
      </c>
      <c r="G25" s="155"/>
      <c r="I25" s="72"/>
      <c r="L25" s="73"/>
    </row>
    <row r="26" spans="2:12" ht="16.8" x14ac:dyDescent="0.3">
      <c r="B26" s="159" t="s">
        <v>62</v>
      </c>
      <c r="C26" s="170">
        <f>'From State&amp;Country +Charts'!Y$479</f>
        <v>174</v>
      </c>
      <c r="D26" s="170">
        <f>'From State&amp;Country +Charts'!Y$467</f>
        <v>153</v>
      </c>
      <c r="E26" s="170">
        <f t="shared" si="0"/>
        <v>21</v>
      </c>
      <c r="F26" s="165">
        <f t="shared" si="1"/>
        <v>0.13725490196078433</v>
      </c>
      <c r="G26" s="155"/>
      <c r="I26" s="72"/>
      <c r="L26" s="73"/>
    </row>
    <row r="27" spans="2:12" ht="16.8" x14ac:dyDescent="0.3">
      <c r="B27" s="159" t="s">
        <v>63</v>
      </c>
      <c r="C27" s="170">
        <f>'From State&amp;Country +Charts'!Z$479</f>
        <v>128</v>
      </c>
      <c r="D27" s="170">
        <f>'From State&amp;Country +Charts'!Z$467</f>
        <v>137</v>
      </c>
      <c r="E27" s="170">
        <f t="shared" si="0"/>
        <v>-9</v>
      </c>
      <c r="F27" s="165">
        <f t="shared" si="1"/>
        <v>-6.569343065693431E-2</v>
      </c>
      <c r="G27" s="155"/>
      <c r="I27" s="72"/>
      <c r="L27" s="73"/>
    </row>
    <row r="28" spans="2:12" ht="16.8" x14ac:dyDescent="0.3">
      <c r="B28" s="159" t="s">
        <v>64</v>
      </c>
      <c r="C28" s="170">
        <f>'From State&amp;Country +Charts'!AA$479</f>
        <v>28</v>
      </c>
      <c r="D28" s="170">
        <f>'From State&amp;Country +Charts'!AA$467</f>
        <v>32</v>
      </c>
      <c r="E28" s="170">
        <f t="shared" si="0"/>
        <v>-4</v>
      </c>
      <c r="F28" s="165">
        <f t="shared" si="1"/>
        <v>-0.125</v>
      </c>
      <c r="G28" s="155"/>
      <c r="I28" s="72"/>
      <c r="L28" s="73"/>
    </row>
    <row r="29" spans="2:12" ht="16.8" x14ac:dyDescent="0.3">
      <c r="B29" s="159" t="s">
        <v>65</v>
      </c>
      <c r="C29" s="170">
        <f>'From State&amp;Country +Charts'!AB$479</f>
        <v>141</v>
      </c>
      <c r="D29" s="170">
        <f>'From State&amp;Country +Charts'!AB$467</f>
        <v>106</v>
      </c>
      <c r="E29" s="170">
        <f t="shared" si="0"/>
        <v>35</v>
      </c>
      <c r="F29" s="165">
        <f t="shared" si="1"/>
        <v>0.330188679245283</v>
      </c>
      <c r="G29" s="155"/>
      <c r="I29" s="72"/>
      <c r="L29" s="73"/>
    </row>
    <row r="30" spans="2:12" ht="16.8" x14ac:dyDescent="0.3">
      <c r="B30" s="159" t="s">
        <v>66</v>
      </c>
      <c r="C30" s="170">
        <f>'From State&amp;Country +Charts'!AC$479</f>
        <v>183</v>
      </c>
      <c r="D30" s="170">
        <f>'From State&amp;Country +Charts'!AC$467</f>
        <v>158</v>
      </c>
      <c r="E30" s="170">
        <f t="shared" si="0"/>
        <v>25</v>
      </c>
      <c r="F30" s="165">
        <f t="shared" si="1"/>
        <v>0.15822784810126583</v>
      </c>
      <c r="G30" s="155"/>
      <c r="I30" s="72"/>
      <c r="L30" s="73"/>
    </row>
    <row r="31" spans="2:12" ht="16.8" x14ac:dyDescent="0.3">
      <c r="B31" s="159" t="s">
        <v>67</v>
      </c>
      <c r="C31" s="170">
        <f>'From State&amp;Country +Charts'!AD$479</f>
        <v>54</v>
      </c>
      <c r="D31" s="170">
        <f>'From State&amp;Country +Charts'!AD$467</f>
        <v>40</v>
      </c>
      <c r="E31" s="170">
        <f t="shared" si="0"/>
        <v>14</v>
      </c>
      <c r="F31" s="165">
        <f t="shared" si="1"/>
        <v>0.35</v>
      </c>
      <c r="G31" s="155"/>
      <c r="I31" s="72"/>
      <c r="L31" s="73"/>
    </row>
    <row r="32" spans="2:12" ht="16.8" x14ac:dyDescent="0.3">
      <c r="B32" s="159" t="s">
        <v>68</v>
      </c>
      <c r="C32" s="170">
        <f>'From State&amp;Country +Charts'!AE$479</f>
        <v>262</v>
      </c>
      <c r="D32" s="170">
        <f>'From State&amp;Country +Charts'!AE$467</f>
        <v>228</v>
      </c>
      <c r="E32" s="170">
        <f t="shared" si="0"/>
        <v>34</v>
      </c>
      <c r="F32" s="165">
        <f t="shared" si="1"/>
        <v>0.14912280701754385</v>
      </c>
      <c r="G32" s="155"/>
      <c r="I32" s="72"/>
      <c r="L32" s="73"/>
    </row>
    <row r="33" spans="2:12" ht="16.8" x14ac:dyDescent="0.3">
      <c r="B33" s="159" t="s">
        <v>69</v>
      </c>
      <c r="C33" s="170">
        <f>'From State&amp;Country +Charts'!AF$479</f>
        <v>41</v>
      </c>
      <c r="D33" s="170">
        <f>'From State&amp;Country +Charts'!AF$467</f>
        <v>21</v>
      </c>
      <c r="E33" s="170">
        <f t="shared" si="0"/>
        <v>20</v>
      </c>
      <c r="F33" s="165">
        <f t="shared" si="1"/>
        <v>0.95238095238095233</v>
      </c>
      <c r="G33" s="155"/>
      <c r="I33" s="72"/>
      <c r="L33" s="73"/>
    </row>
    <row r="34" spans="2:12" ht="16.8" x14ac:dyDescent="0.3">
      <c r="B34" s="159" t="s">
        <v>70</v>
      </c>
      <c r="C34" s="170">
        <f>'From State&amp;Country +Charts'!AG$479</f>
        <v>165</v>
      </c>
      <c r="D34" s="170">
        <f>'From State&amp;Country +Charts'!AG$467</f>
        <v>97</v>
      </c>
      <c r="E34" s="170">
        <f t="shared" si="0"/>
        <v>68</v>
      </c>
      <c r="F34" s="165">
        <f t="shared" si="1"/>
        <v>0.7010309278350515</v>
      </c>
      <c r="G34" s="155"/>
      <c r="I34" s="72"/>
      <c r="L34" s="73"/>
    </row>
    <row r="35" spans="2:12" ht="16.8" x14ac:dyDescent="0.3">
      <c r="B35" s="159" t="s">
        <v>71</v>
      </c>
      <c r="C35" s="170">
        <f>'From State&amp;Country +Charts'!AH$479</f>
        <v>91</v>
      </c>
      <c r="D35" s="170">
        <f>'From State&amp;Country +Charts'!AH$467</f>
        <v>73</v>
      </c>
      <c r="E35" s="170">
        <f t="shared" si="0"/>
        <v>18</v>
      </c>
      <c r="F35" s="165">
        <f t="shared" si="1"/>
        <v>0.24657534246575341</v>
      </c>
      <c r="G35" s="155"/>
      <c r="I35" s="72"/>
      <c r="L35" s="73"/>
    </row>
    <row r="36" spans="2:12" ht="16.8" x14ac:dyDescent="0.3">
      <c r="B36" s="159" t="s">
        <v>72</v>
      </c>
      <c r="C36" s="170">
        <f>'From State&amp;Country +Charts'!AI$479</f>
        <v>310</v>
      </c>
      <c r="D36" s="170">
        <f>'From State&amp;Country +Charts'!AI$467</f>
        <v>255</v>
      </c>
      <c r="E36" s="170">
        <f t="shared" si="0"/>
        <v>55</v>
      </c>
      <c r="F36" s="165">
        <f t="shared" si="1"/>
        <v>0.21568627450980393</v>
      </c>
      <c r="G36" s="155"/>
      <c r="I36" s="72"/>
      <c r="L36" s="73"/>
    </row>
    <row r="37" spans="2:12" ht="16.8" x14ac:dyDescent="0.3">
      <c r="B37" s="159" t="s">
        <v>73</v>
      </c>
      <c r="C37" s="170">
        <f>'From State&amp;Country +Charts'!AJ$479</f>
        <v>174</v>
      </c>
      <c r="D37" s="170">
        <f>'From State&amp;Country +Charts'!AJ$467</f>
        <v>173</v>
      </c>
      <c r="E37" s="170">
        <f t="shared" si="0"/>
        <v>1</v>
      </c>
      <c r="F37" s="165">
        <f t="shared" si="1"/>
        <v>5.7803468208092483E-3</v>
      </c>
      <c r="G37" s="155"/>
      <c r="I37" s="72"/>
      <c r="L37" s="73"/>
    </row>
    <row r="38" spans="2:12" ht="16.8" x14ac:dyDescent="0.3">
      <c r="B38" s="159" t="s">
        <v>74</v>
      </c>
      <c r="C38" s="170">
        <f>'From State&amp;Country +Charts'!AK$479</f>
        <v>35</v>
      </c>
      <c r="D38" s="170">
        <f>'From State&amp;Country +Charts'!AK$467</f>
        <v>51</v>
      </c>
      <c r="E38" s="170">
        <f t="shared" si="0"/>
        <v>-16</v>
      </c>
      <c r="F38" s="165">
        <f t="shared" si="1"/>
        <v>-0.31372549019607843</v>
      </c>
      <c r="G38" s="155"/>
      <c r="I38" s="72"/>
      <c r="L38" s="73"/>
    </row>
    <row r="39" spans="2:12" ht="16.8" x14ac:dyDescent="0.3">
      <c r="B39" s="159" t="s">
        <v>75</v>
      </c>
      <c r="C39" s="170">
        <f>'From State&amp;Country +Charts'!AL$479</f>
        <v>162</v>
      </c>
      <c r="D39" s="170">
        <f>'From State&amp;Country +Charts'!AL$467</f>
        <v>157</v>
      </c>
      <c r="E39" s="170">
        <f t="shared" si="0"/>
        <v>5</v>
      </c>
      <c r="F39" s="165">
        <f t="shared" si="1"/>
        <v>3.1847133757961783E-2</v>
      </c>
      <c r="G39" s="155"/>
      <c r="I39" s="72"/>
      <c r="L39" s="73"/>
    </row>
    <row r="40" spans="2:12" ht="16.8" x14ac:dyDescent="0.3">
      <c r="B40" s="159" t="s">
        <v>76</v>
      </c>
      <c r="C40" s="170">
        <f>'From State&amp;Country +Charts'!AM$479</f>
        <v>92</v>
      </c>
      <c r="D40" s="170">
        <f>'From State&amp;Country +Charts'!AM$467</f>
        <v>82</v>
      </c>
      <c r="E40" s="170">
        <f t="shared" si="0"/>
        <v>10</v>
      </c>
      <c r="F40" s="165">
        <f t="shared" si="1"/>
        <v>0.12195121951219512</v>
      </c>
      <c r="G40" s="155"/>
      <c r="I40" s="72"/>
      <c r="L40" s="73"/>
    </row>
    <row r="41" spans="2:12" ht="16.8" x14ac:dyDescent="0.3">
      <c r="B41" s="159" t="s">
        <v>77</v>
      </c>
      <c r="C41" s="170">
        <f>'From State&amp;Country +Charts'!AN$479</f>
        <v>1415</v>
      </c>
      <c r="D41" s="170">
        <f>'From State&amp;Country +Charts'!AN$467</f>
        <v>1396</v>
      </c>
      <c r="E41" s="170">
        <f t="shared" si="0"/>
        <v>19</v>
      </c>
      <c r="F41" s="165">
        <f t="shared" si="1"/>
        <v>1.3610315186246419E-2</v>
      </c>
      <c r="G41" s="155"/>
      <c r="I41" s="72"/>
      <c r="L41" s="73"/>
    </row>
    <row r="42" spans="2:12" ht="16.8" x14ac:dyDescent="0.3">
      <c r="B42" s="159" t="s">
        <v>78</v>
      </c>
      <c r="C42" s="170">
        <f>'From State&amp;Country +Charts'!AO$479</f>
        <v>184</v>
      </c>
      <c r="D42" s="170">
        <f>'From State&amp;Country +Charts'!AO$467</f>
        <v>155</v>
      </c>
      <c r="E42" s="170">
        <f t="shared" si="0"/>
        <v>29</v>
      </c>
      <c r="F42" s="165">
        <f t="shared" si="1"/>
        <v>0.18709677419354839</v>
      </c>
      <c r="G42" s="155"/>
      <c r="I42" s="72"/>
      <c r="L42" s="73"/>
    </row>
    <row r="43" spans="2:12" ht="16.8" x14ac:dyDescent="0.3">
      <c r="B43" s="159" t="s">
        <v>79</v>
      </c>
      <c r="C43" s="170">
        <f>'From State&amp;Country +Charts'!AP$479</f>
        <v>11</v>
      </c>
      <c r="D43" s="170">
        <f>'From State&amp;Country +Charts'!AP$467</f>
        <v>18</v>
      </c>
      <c r="E43" s="170">
        <f t="shared" si="0"/>
        <v>-7</v>
      </c>
      <c r="F43" s="165">
        <f t="shared" si="1"/>
        <v>-0.3888888888888889</v>
      </c>
      <c r="G43" s="155"/>
      <c r="I43" s="72"/>
      <c r="L43" s="73"/>
    </row>
    <row r="44" spans="2:12" ht="16.8" x14ac:dyDescent="0.3">
      <c r="B44" s="159" t="s">
        <v>80</v>
      </c>
      <c r="C44" s="170">
        <f>'From State&amp;Country +Charts'!AQ$479</f>
        <v>105</v>
      </c>
      <c r="D44" s="170">
        <f>'From State&amp;Country +Charts'!AQ$467</f>
        <v>108</v>
      </c>
      <c r="E44" s="170">
        <f t="shared" si="0"/>
        <v>-3</v>
      </c>
      <c r="F44" s="165">
        <f t="shared" si="1"/>
        <v>-2.7777777777777776E-2</v>
      </c>
      <c r="G44" s="155"/>
      <c r="I44" s="72"/>
      <c r="L44" s="73"/>
    </row>
    <row r="45" spans="2:12" ht="16.8" x14ac:dyDescent="0.3">
      <c r="B45" s="159" t="s">
        <v>81</v>
      </c>
      <c r="C45" s="170">
        <f>'From State&amp;Country +Charts'!AR$479</f>
        <v>35</v>
      </c>
      <c r="D45" s="170">
        <f>'From State&amp;Country +Charts'!AR$467</f>
        <v>33</v>
      </c>
      <c r="E45" s="170">
        <f t="shared" si="0"/>
        <v>2</v>
      </c>
      <c r="F45" s="165">
        <f t="shared" si="1"/>
        <v>6.0606060606060608E-2</v>
      </c>
      <c r="G45" s="155"/>
      <c r="I45" s="72"/>
      <c r="L45" s="73"/>
    </row>
    <row r="46" spans="2:12" ht="16.8" x14ac:dyDescent="0.3">
      <c r="B46" s="159" t="s">
        <v>82</v>
      </c>
      <c r="C46" s="170">
        <f>'From State&amp;Country +Charts'!AS$479</f>
        <v>113</v>
      </c>
      <c r="D46" s="170">
        <f>'From State&amp;Country +Charts'!AS$467</f>
        <v>101</v>
      </c>
      <c r="E46" s="170">
        <f t="shared" si="0"/>
        <v>12</v>
      </c>
      <c r="F46" s="165">
        <f t="shared" si="1"/>
        <v>0.11881188118811881</v>
      </c>
      <c r="G46" s="155"/>
      <c r="I46" s="72"/>
      <c r="L46" s="73"/>
    </row>
    <row r="47" spans="2:12" ht="16.8" x14ac:dyDescent="0.3">
      <c r="B47" s="159" t="s">
        <v>83</v>
      </c>
      <c r="C47" s="170">
        <f>'From State&amp;Country +Charts'!AT$479</f>
        <v>711</v>
      </c>
      <c r="D47" s="170">
        <f>'From State&amp;Country +Charts'!AT$467</f>
        <v>667</v>
      </c>
      <c r="E47" s="170">
        <f t="shared" si="0"/>
        <v>44</v>
      </c>
      <c r="F47" s="165">
        <f t="shared" si="1"/>
        <v>6.5967016491754127E-2</v>
      </c>
      <c r="G47" s="155"/>
      <c r="I47" s="72"/>
      <c r="L47" s="73"/>
    </row>
    <row r="48" spans="2:12" ht="16.8" x14ac:dyDescent="0.3">
      <c r="B48" s="159" t="s">
        <v>84</v>
      </c>
      <c r="C48" s="170">
        <f>'From State&amp;Country +Charts'!AU$479</f>
        <v>229</v>
      </c>
      <c r="D48" s="170">
        <f>'From State&amp;Country +Charts'!AU$467</f>
        <v>209</v>
      </c>
      <c r="E48" s="170">
        <f t="shared" si="0"/>
        <v>20</v>
      </c>
      <c r="F48" s="165">
        <f t="shared" si="1"/>
        <v>9.569377990430622E-2</v>
      </c>
      <c r="G48" s="155"/>
      <c r="I48" s="72"/>
      <c r="L48" s="73"/>
    </row>
    <row r="49" spans="2:12" ht="16.8" x14ac:dyDescent="0.3">
      <c r="B49" s="159" t="s">
        <v>85</v>
      </c>
      <c r="C49" s="170">
        <f>'From State&amp;Country +Charts'!AV$479</f>
        <v>17</v>
      </c>
      <c r="D49" s="170">
        <f>'From State&amp;Country +Charts'!AV$467</f>
        <v>18</v>
      </c>
      <c r="E49" s="170">
        <f t="shared" si="0"/>
        <v>-1</v>
      </c>
      <c r="F49" s="165">
        <f t="shared" si="1"/>
        <v>-5.5555555555555552E-2</v>
      </c>
      <c r="G49" s="155"/>
      <c r="I49" s="72"/>
      <c r="L49" s="73"/>
    </row>
    <row r="50" spans="2:12" ht="16.8" x14ac:dyDescent="0.3">
      <c r="B50" s="159" t="s">
        <v>86</v>
      </c>
      <c r="C50" s="170">
        <f>'From State&amp;Country +Charts'!AW$479</f>
        <v>247</v>
      </c>
      <c r="D50" s="170">
        <f>'From State&amp;Country +Charts'!AW$467</f>
        <v>206</v>
      </c>
      <c r="E50" s="170">
        <f t="shared" si="0"/>
        <v>41</v>
      </c>
      <c r="F50" s="165">
        <f t="shared" si="1"/>
        <v>0.19902912621359223</v>
      </c>
      <c r="G50" s="155"/>
      <c r="I50" s="72"/>
      <c r="L50" s="73"/>
    </row>
    <row r="51" spans="2:12" ht="16.8" x14ac:dyDescent="0.3">
      <c r="B51" s="159" t="s">
        <v>87</v>
      </c>
      <c r="C51" s="170">
        <f>'From State&amp;Country +Charts'!AX$479</f>
        <v>0</v>
      </c>
      <c r="D51" s="170">
        <f>'From State&amp;Country +Charts'!AX$467</f>
        <v>0</v>
      </c>
      <c r="E51" s="170">
        <f t="shared" si="0"/>
        <v>0</v>
      </c>
      <c r="F51" s="165">
        <f>IFERROR((E51/D51),0)</f>
        <v>0</v>
      </c>
      <c r="G51" s="155"/>
      <c r="I51" s="72"/>
      <c r="L51" s="73"/>
    </row>
    <row r="52" spans="2:12" ht="16.8" x14ac:dyDescent="0.3">
      <c r="B52" s="159" t="s">
        <v>88</v>
      </c>
      <c r="C52" s="170">
        <f>'From State&amp;Country +Charts'!AY$479</f>
        <v>12</v>
      </c>
      <c r="D52" s="170">
        <f>'From State&amp;Country +Charts'!AY$467</f>
        <v>11</v>
      </c>
      <c r="E52" s="170">
        <f t="shared" si="0"/>
        <v>1</v>
      </c>
      <c r="F52" s="165">
        <f t="shared" si="1"/>
        <v>9.0909090909090912E-2</v>
      </c>
      <c r="G52" s="155"/>
      <c r="I52" s="72"/>
      <c r="L52" s="73"/>
    </row>
    <row r="53" spans="2:12" ht="16.8" x14ac:dyDescent="0.3">
      <c r="B53" s="159" t="s">
        <v>89</v>
      </c>
      <c r="C53" s="170">
        <f>'From State&amp;Country +Charts'!AZ$479</f>
        <v>91</v>
      </c>
      <c r="D53" s="170">
        <f>'From State&amp;Country +Charts'!AZ$467</f>
        <v>111</v>
      </c>
      <c r="E53" s="170">
        <f t="shared" si="0"/>
        <v>-20</v>
      </c>
      <c r="F53" s="165">
        <f t="shared" si="1"/>
        <v>-0.18018018018018017</v>
      </c>
      <c r="G53" s="155"/>
      <c r="I53" s="72"/>
      <c r="L53" s="73"/>
    </row>
    <row r="54" spans="2:12" ht="16.8" x14ac:dyDescent="0.3">
      <c r="B54" s="159" t="s">
        <v>90</v>
      </c>
      <c r="C54" s="170">
        <f>'From State&amp;Country +Charts'!BA$479</f>
        <v>41</v>
      </c>
      <c r="D54" s="170">
        <f>'From State&amp;Country +Charts'!BA$467</f>
        <v>25</v>
      </c>
      <c r="E54" s="170">
        <f t="shared" si="0"/>
        <v>16</v>
      </c>
      <c r="F54" s="165">
        <f t="shared" si="1"/>
        <v>0.64</v>
      </c>
      <c r="G54" s="155"/>
      <c r="I54" s="72"/>
      <c r="L54" s="73"/>
    </row>
    <row r="55" spans="2:12" ht="16.8" x14ac:dyDescent="0.3">
      <c r="B55" s="159" t="s">
        <v>302</v>
      </c>
      <c r="C55" s="170">
        <f>'From State&amp;Country +Charts'!BB$479</f>
        <v>21</v>
      </c>
      <c r="D55" s="170">
        <f>'From State&amp;Country +Charts'!BB$467</f>
        <v>16</v>
      </c>
      <c r="E55" s="170">
        <f t="shared" si="0"/>
        <v>5</v>
      </c>
      <c r="F55" s="165">
        <f t="shared" si="1"/>
        <v>0.3125</v>
      </c>
      <c r="G55" s="155"/>
      <c r="I55" s="72"/>
      <c r="L55" s="73"/>
    </row>
    <row r="56" spans="2:12" ht="17.399999999999999" thickBot="1" x14ac:dyDescent="0.35">
      <c r="B56" s="160" t="s">
        <v>634</v>
      </c>
      <c r="C56" s="171">
        <f>SUM('From State&amp;Country +Charts'!$BO$479:$BQ$479)</f>
        <v>998</v>
      </c>
      <c r="D56" s="171">
        <f>SUM('From State&amp;Country +Charts'!$BO$467:$BQ$467)</f>
        <v>618</v>
      </c>
      <c r="E56" s="171">
        <f t="shared" si="0"/>
        <v>380</v>
      </c>
      <c r="F56" s="166">
        <f t="shared" si="1"/>
        <v>0.61488673139158578</v>
      </c>
      <c r="G56" s="155"/>
      <c r="I56" s="72"/>
      <c r="L56" s="73"/>
    </row>
    <row r="57" spans="2:12" s="59" customFormat="1" ht="18" thickTop="1" x14ac:dyDescent="0.3">
      <c r="B57" s="172" t="s">
        <v>0</v>
      </c>
      <c r="C57" s="167">
        <f>SUM(C5:C56)</f>
        <v>12779</v>
      </c>
      <c r="D57" s="167">
        <f>SUM(D5:D56)</f>
        <v>11346</v>
      </c>
      <c r="E57" s="167">
        <f>SUM(E5:E56)</f>
        <v>1433</v>
      </c>
      <c r="F57" s="168">
        <f>IFERROR((E57/D57),1)</f>
        <v>0.12630001762735765</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827</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CO2" sqref="CO2"/>
      <selection pane="topRight" activeCell="CO2" sqref="CO2"/>
      <selection pane="bottomLeft" activeCell="CO2" sqref="CO2"/>
      <selection pane="bottomRight" activeCell="A4" sqref="A4"/>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February 2022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53</v>
      </c>
      <c r="C6" s="155">
        <v>0</v>
      </c>
      <c r="D6" s="155">
        <v>0</v>
      </c>
      <c r="E6" s="155">
        <v>1</v>
      </c>
      <c r="F6" s="155">
        <v>0</v>
      </c>
      <c r="G6" s="155">
        <v>0</v>
      </c>
      <c r="H6" s="155">
        <v>7</v>
      </c>
      <c r="I6" s="155">
        <v>0</v>
      </c>
      <c r="J6" s="155">
        <v>1</v>
      </c>
      <c r="K6" s="155">
        <v>0</v>
      </c>
      <c r="L6" s="155">
        <v>0</v>
      </c>
      <c r="M6" s="155">
        <v>0</v>
      </c>
      <c r="N6" s="155">
        <v>0</v>
      </c>
      <c r="O6" s="155">
        <v>0</v>
      </c>
      <c r="P6" s="155">
        <v>0</v>
      </c>
      <c r="Q6" s="155">
        <v>1</v>
      </c>
      <c r="R6" s="155">
        <v>0</v>
      </c>
      <c r="S6" s="155">
        <v>17</v>
      </c>
      <c r="T6" s="155">
        <v>1</v>
      </c>
      <c r="U6" s="155">
        <v>1</v>
      </c>
      <c r="V6" s="155">
        <v>0</v>
      </c>
      <c r="W6" s="155">
        <v>1</v>
      </c>
      <c r="X6" s="155">
        <v>0</v>
      </c>
      <c r="Y6" s="155">
        <v>0</v>
      </c>
      <c r="Z6" s="155">
        <v>0</v>
      </c>
      <c r="AA6" s="155">
        <v>0</v>
      </c>
      <c r="AB6" s="155">
        <v>0</v>
      </c>
      <c r="AC6" s="155">
        <v>12</v>
      </c>
      <c r="AD6" s="155">
        <v>0</v>
      </c>
      <c r="AE6" s="155">
        <v>0</v>
      </c>
      <c r="AF6" s="155">
        <v>0</v>
      </c>
      <c r="AG6" s="155">
        <v>4</v>
      </c>
      <c r="AH6" s="155">
        <v>1</v>
      </c>
      <c r="AI6" s="155">
        <v>0</v>
      </c>
      <c r="AJ6" s="155">
        <v>5</v>
      </c>
      <c r="AK6" s="155">
        <v>0</v>
      </c>
      <c r="AL6" s="155">
        <v>0</v>
      </c>
      <c r="AM6" s="155">
        <v>0</v>
      </c>
      <c r="AN6" s="155">
        <v>0</v>
      </c>
      <c r="AO6" s="155">
        <v>0</v>
      </c>
      <c r="AP6" s="155">
        <v>1</v>
      </c>
    </row>
    <row r="7" spans="1:42" customFormat="1" ht="15.6" x14ac:dyDescent="0.3">
      <c r="A7" s="178" t="s">
        <v>42</v>
      </c>
      <c r="B7" s="179">
        <v>181</v>
      </c>
      <c r="C7" s="155">
        <v>0</v>
      </c>
      <c r="D7" s="155">
        <v>0</v>
      </c>
      <c r="E7" s="155">
        <v>5</v>
      </c>
      <c r="F7" s="155">
        <v>1</v>
      </c>
      <c r="G7" s="155">
        <v>3</v>
      </c>
      <c r="H7" s="155">
        <v>5</v>
      </c>
      <c r="I7" s="155">
        <v>0</v>
      </c>
      <c r="J7" s="155">
        <v>3</v>
      </c>
      <c r="K7" s="155">
        <v>2</v>
      </c>
      <c r="L7" s="155">
        <v>0</v>
      </c>
      <c r="M7" s="155">
        <v>1</v>
      </c>
      <c r="N7" s="155">
        <v>0</v>
      </c>
      <c r="O7" s="155">
        <v>2</v>
      </c>
      <c r="P7" s="155">
        <v>2</v>
      </c>
      <c r="Q7" s="155">
        <v>1</v>
      </c>
      <c r="R7" s="155">
        <v>2</v>
      </c>
      <c r="S7" s="155">
        <v>38</v>
      </c>
      <c r="T7" s="155">
        <v>11</v>
      </c>
      <c r="U7" s="155">
        <v>0</v>
      </c>
      <c r="V7" s="155">
        <v>0</v>
      </c>
      <c r="W7" s="155">
        <v>1</v>
      </c>
      <c r="X7" s="155">
        <v>0</v>
      </c>
      <c r="Y7" s="155">
        <v>1</v>
      </c>
      <c r="Z7" s="155">
        <v>1</v>
      </c>
      <c r="AA7" s="155">
        <v>0</v>
      </c>
      <c r="AB7" s="155">
        <v>0</v>
      </c>
      <c r="AC7" s="155">
        <v>31</v>
      </c>
      <c r="AD7" s="155">
        <v>0</v>
      </c>
      <c r="AE7" s="155">
        <v>5</v>
      </c>
      <c r="AF7" s="155">
        <v>0</v>
      </c>
      <c r="AG7" s="155">
        <v>15</v>
      </c>
      <c r="AH7" s="155">
        <v>11</v>
      </c>
      <c r="AI7" s="155">
        <v>4</v>
      </c>
      <c r="AJ7" s="155">
        <v>17</v>
      </c>
      <c r="AK7" s="155">
        <v>0</v>
      </c>
      <c r="AL7" s="155">
        <v>0</v>
      </c>
      <c r="AM7" s="155">
        <v>10</v>
      </c>
      <c r="AN7" s="155">
        <v>2</v>
      </c>
      <c r="AO7" s="155">
        <v>3</v>
      </c>
      <c r="AP7" s="155">
        <v>4</v>
      </c>
    </row>
    <row r="8" spans="1:42" customFormat="1" ht="15.6" x14ac:dyDescent="0.3">
      <c r="A8" s="178" t="s">
        <v>43</v>
      </c>
      <c r="B8" s="179">
        <v>512</v>
      </c>
      <c r="C8" s="155">
        <v>0</v>
      </c>
      <c r="D8" s="155">
        <v>0</v>
      </c>
      <c r="E8" s="155">
        <v>10</v>
      </c>
      <c r="F8" s="155">
        <v>0</v>
      </c>
      <c r="G8" s="155">
        <v>7</v>
      </c>
      <c r="H8" s="155">
        <v>35</v>
      </c>
      <c r="I8" s="155">
        <v>0</v>
      </c>
      <c r="J8" s="155">
        <v>3</v>
      </c>
      <c r="K8" s="155">
        <v>0</v>
      </c>
      <c r="L8" s="155">
        <v>3</v>
      </c>
      <c r="M8" s="155">
        <v>0</v>
      </c>
      <c r="N8" s="155">
        <v>0</v>
      </c>
      <c r="O8" s="155">
        <v>3</v>
      </c>
      <c r="P8" s="155">
        <v>8</v>
      </c>
      <c r="Q8" s="155">
        <v>6</v>
      </c>
      <c r="R8" s="155">
        <v>3</v>
      </c>
      <c r="S8" s="155">
        <v>171</v>
      </c>
      <c r="T8" s="155">
        <v>36</v>
      </c>
      <c r="U8" s="155">
        <v>3</v>
      </c>
      <c r="V8" s="155">
        <v>3</v>
      </c>
      <c r="W8" s="155">
        <v>6</v>
      </c>
      <c r="X8" s="155">
        <v>0</v>
      </c>
      <c r="Y8" s="155">
        <v>6</v>
      </c>
      <c r="Z8" s="155">
        <v>0</v>
      </c>
      <c r="AA8" s="155">
        <v>1</v>
      </c>
      <c r="AB8" s="155">
        <v>2</v>
      </c>
      <c r="AC8" s="155">
        <v>51</v>
      </c>
      <c r="AD8" s="155">
        <v>1</v>
      </c>
      <c r="AE8" s="155">
        <v>7</v>
      </c>
      <c r="AF8" s="155">
        <v>0</v>
      </c>
      <c r="AG8" s="155">
        <v>46</v>
      </c>
      <c r="AH8" s="155">
        <v>34</v>
      </c>
      <c r="AI8" s="155">
        <v>7</v>
      </c>
      <c r="AJ8" s="155">
        <v>16</v>
      </c>
      <c r="AK8" s="155">
        <v>0</v>
      </c>
      <c r="AL8" s="155">
        <v>7</v>
      </c>
      <c r="AM8" s="155">
        <v>15</v>
      </c>
      <c r="AN8" s="155">
        <v>3</v>
      </c>
      <c r="AO8" s="155">
        <v>5</v>
      </c>
      <c r="AP8" s="155">
        <v>14</v>
      </c>
    </row>
    <row r="9" spans="1:42" customFormat="1" ht="15.6" x14ac:dyDescent="0.3">
      <c r="A9" s="178" t="s">
        <v>44</v>
      </c>
      <c r="B9" s="179">
        <v>60</v>
      </c>
      <c r="C9" s="155">
        <v>0</v>
      </c>
      <c r="D9" s="155">
        <v>0</v>
      </c>
      <c r="E9" s="155">
        <v>1</v>
      </c>
      <c r="F9" s="155">
        <v>0</v>
      </c>
      <c r="G9" s="155">
        <v>0</v>
      </c>
      <c r="H9" s="155">
        <v>4</v>
      </c>
      <c r="I9" s="155">
        <v>0</v>
      </c>
      <c r="J9" s="155">
        <v>0</v>
      </c>
      <c r="K9" s="155">
        <v>0</v>
      </c>
      <c r="L9" s="155">
        <v>0</v>
      </c>
      <c r="M9" s="155">
        <v>1</v>
      </c>
      <c r="N9" s="155">
        <v>0</v>
      </c>
      <c r="O9" s="155">
        <v>0</v>
      </c>
      <c r="P9" s="155">
        <v>0</v>
      </c>
      <c r="Q9" s="155">
        <v>2</v>
      </c>
      <c r="R9" s="155">
        <v>0</v>
      </c>
      <c r="S9" s="155">
        <v>21</v>
      </c>
      <c r="T9" s="155">
        <v>4</v>
      </c>
      <c r="U9" s="155">
        <v>0</v>
      </c>
      <c r="V9" s="155">
        <v>0</v>
      </c>
      <c r="W9" s="155">
        <v>0</v>
      </c>
      <c r="X9" s="155">
        <v>0</v>
      </c>
      <c r="Y9" s="155">
        <v>1</v>
      </c>
      <c r="Z9" s="155">
        <v>0</v>
      </c>
      <c r="AA9" s="155">
        <v>0</v>
      </c>
      <c r="AB9" s="155">
        <v>0</v>
      </c>
      <c r="AC9" s="155">
        <v>8</v>
      </c>
      <c r="AD9" s="155">
        <v>0</v>
      </c>
      <c r="AE9" s="155">
        <v>0</v>
      </c>
      <c r="AF9" s="155">
        <v>0</v>
      </c>
      <c r="AG9" s="155">
        <v>8</v>
      </c>
      <c r="AH9" s="155">
        <v>1</v>
      </c>
      <c r="AI9" s="155">
        <v>0</v>
      </c>
      <c r="AJ9" s="155">
        <v>2</v>
      </c>
      <c r="AK9" s="155">
        <v>0</v>
      </c>
      <c r="AL9" s="155">
        <v>1</v>
      </c>
      <c r="AM9" s="155">
        <v>4</v>
      </c>
      <c r="AN9" s="155">
        <v>0</v>
      </c>
      <c r="AO9" s="155">
        <v>2</v>
      </c>
      <c r="AP9" s="155">
        <v>0</v>
      </c>
    </row>
    <row r="10" spans="1:42" customFormat="1" ht="15.6" x14ac:dyDescent="0.3">
      <c r="A10" s="178" t="s">
        <v>45</v>
      </c>
      <c r="B10" s="179">
        <v>2751</v>
      </c>
      <c r="C10" s="155">
        <v>2</v>
      </c>
      <c r="D10" s="155">
        <v>4</v>
      </c>
      <c r="E10" s="155">
        <v>29</v>
      </c>
      <c r="F10" s="155">
        <v>13</v>
      </c>
      <c r="G10" s="155">
        <v>36</v>
      </c>
      <c r="H10" s="155">
        <v>200</v>
      </c>
      <c r="I10" s="155">
        <v>1</v>
      </c>
      <c r="J10" s="155">
        <v>30</v>
      </c>
      <c r="K10" s="155">
        <v>3</v>
      </c>
      <c r="L10" s="155">
        <v>1</v>
      </c>
      <c r="M10" s="155">
        <v>19</v>
      </c>
      <c r="N10" s="155">
        <v>0</v>
      </c>
      <c r="O10" s="155">
        <v>15</v>
      </c>
      <c r="P10" s="155">
        <v>17</v>
      </c>
      <c r="Q10" s="155">
        <v>48</v>
      </c>
      <c r="R10" s="155">
        <v>3</v>
      </c>
      <c r="S10" s="155">
        <v>1200</v>
      </c>
      <c r="T10" s="155">
        <v>124</v>
      </c>
      <c r="U10" s="155">
        <v>8</v>
      </c>
      <c r="V10" s="155">
        <v>4</v>
      </c>
      <c r="W10" s="155">
        <v>14</v>
      </c>
      <c r="X10" s="155">
        <v>0</v>
      </c>
      <c r="Y10" s="155">
        <v>19</v>
      </c>
      <c r="Z10" s="155">
        <v>4</v>
      </c>
      <c r="AA10" s="155">
        <v>9</v>
      </c>
      <c r="AB10" s="155">
        <v>2</v>
      </c>
      <c r="AC10" s="155">
        <v>263</v>
      </c>
      <c r="AD10" s="155">
        <v>14</v>
      </c>
      <c r="AE10" s="155">
        <v>31</v>
      </c>
      <c r="AF10" s="155">
        <v>1</v>
      </c>
      <c r="AG10" s="155">
        <v>207</v>
      </c>
      <c r="AH10" s="155">
        <v>137</v>
      </c>
      <c r="AI10" s="155">
        <v>8</v>
      </c>
      <c r="AJ10" s="155">
        <v>93</v>
      </c>
      <c r="AK10" s="155">
        <v>1</v>
      </c>
      <c r="AL10" s="155">
        <v>17</v>
      </c>
      <c r="AM10" s="155">
        <v>76</v>
      </c>
      <c r="AN10" s="155">
        <v>9</v>
      </c>
      <c r="AO10" s="155">
        <v>17</v>
      </c>
      <c r="AP10" s="155">
        <v>72</v>
      </c>
    </row>
    <row r="11" spans="1:42" customFormat="1" ht="15.6" x14ac:dyDescent="0.3">
      <c r="A11" s="178" t="s">
        <v>46</v>
      </c>
      <c r="B11" s="179">
        <v>401</v>
      </c>
      <c r="C11" s="155">
        <v>1</v>
      </c>
      <c r="D11" s="155">
        <v>1</v>
      </c>
      <c r="E11" s="155">
        <v>8</v>
      </c>
      <c r="F11" s="155">
        <v>4</v>
      </c>
      <c r="G11" s="155">
        <v>6</v>
      </c>
      <c r="H11" s="155">
        <v>19</v>
      </c>
      <c r="I11" s="155">
        <v>0</v>
      </c>
      <c r="J11" s="155">
        <v>4</v>
      </c>
      <c r="K11" s="155">
        <v>1</v>
      </c>
      <c r="L11" s="155">
        <v>3</v>
      </c>
      <c r="M11" s="155">
        <v>6</v>
      </c>
      <c r="N11" s="155">
        <v>1</v>
      </c>
      <c r="O11" s="155">
        <v>0</v>
      </c>
      <c r="P11" s="155">
        <v>3</v>
      </c>
      <c r="Q11" s="155">
        <v>2</v>
      </c>
      <c r="R11" s="155">
        <v>3</v>
      </c>
      <c r="S11" s="155">
        <v>154</v>
      </c>
      <c r="T11" s="155">
        <v>10</v>
      </c>
      <c r="U11" s="155">
        <v>2</v>
      </c>
      <c r="V11" s="155">
        <v>4</v>
      </c>
      <c r="W11" s="155">
        <v>3</v>
      </c>
      <c r="X11" s="155">
        <v>0</v>
      </c>
      <c r="Y11" s="155">
        <v>4</v>
      </c>
      <c r="Z11" s="155">
        <v>1</v>
      </c>
      <c r="AA11" s="155">
        <v>3</v>
      </c>
      <c r="AB11" s="155">
        <v>0</v>
      </c>
      <c r="AC11" s="155">
        <v>46</v>
      </c>
      <c r="AD11" s="155">
        <v>2</v>
      </c>
      <c r="AE11" s="155">
        <v>9</v>
      </c>
      <c r="AF11" s="155">
        <v>0</v>
      </c>
      <c r="AG11" s="155">
        <v>32</v>
      </c>
      <c r="AH11" s="155">
        <v>17</v>
      </c>
      <c r="AI11" s="155">
        <v>1</v>
      </c>
      <c r="AJ11" s="155">
        <v>22</v>
      </c>
      <c r="AK11" s="155">
        <v>0</v>
      </c>
      <c r="AL11" s="155">
        <v>3</v>
      </c>
      <c r="AM11" s="155">
        <v>9</v>
      </c>
      <c r="AN11" s="155">
        <v>3</v>
      </c>
      <c r="AO11" s="155">
        <v>3</v>
      </c>
      <c r="AP11" s="155">
        <v>11</v>
      </c>
    </row>
    <row r="12" spans="1:42" customFormat="1" ht="15.6" x14ac:dyDescent="0.3">
      <c r="A12" s="178" t="s">
        <v>47</v>
      </c>
      <c r="B12" s="179">
        <v>51</v>
      </c>
      <c r="C12" s="155">
        <v>0</v>
      </c>
      <c r="D12" s="155">
        <v>0</v>
      </c>
      <c r="E12" s="155">
        <v>1</v>
      </c>
      <c r="F12" s="155">
        <v>0</v>
      </c>
      <c r="G12" s="155">
        <v>0</v>
      </c>
      <c r="H12" s="155">
        <v>1</v>
      </c>
      <c r="I12" s="155">
        <v>0</v>
      </c>
      <c r="J12" s="155">
        <v>0</v>
      </c>
      <c r="K12" s="155">
        <v>0</v>
      </c>
      <c r="L12" s="155">
        <v>0</v>
      </c>
      <c r="M12" s="155">
        <v>1</v>
      </c>
      <c r="N12" s="155">
        <v>0</v>
      </c>
      <c r="O12" s="155">
        <v>0</v>
      </c>
      <c r="P12" s="155">
        <v>0</v>
      </c>
      <c r="Q12" s="155">
        <v>0</v>
      </c>
      <c r="R12" s="155">
        <v>0</v>
      </c>
      <c r="S12" s="155">
        <v>27</v>
      </c>
      <c r="T12" s="155">
        <v>6</v>
      </c>
      <c r="U12" s="155">
        <v>0</v>
      </c>
      <c r="V12" s="155">
        <v>0</v>
      </c>
      <c r="W12" s="155">
        <v>0</v>
      </c>
      <c r="X12" s="155">
        <v>0</v>
      </c>
      <c r="Y12" s="155">
        <v>0</v>
      </c>
      <c r="Z12" s="155">
        <v>0</v>
      </c>
      <c r="AA12" s="155">
        <v>0</v>
      </c>
      <c r="AB12" s="155">
        <v>0</v>
      </c>
      <c r="AC12" s="155">
        <v>4</v>
      </c>
      <c r="AD12" s="155">
        <v>1</v>
      </c>
      <c r="AE12" s="155">
        <v>0</v>
      </c>
      <c r="AF12" s="155">
        <v>0</v>
      </c>
      <c r="AG12" s="155">
        <v>3</v>
      </c>
      <c r="AH12" s="155">
        <v>1</v>
      </c>
      <c r="AI12" s="155">
        <v>0</v>
      </c>
      <c r="AJ12" s="155">
        <v>1</v>
      </c>
      <c r="AK12" s="155">
        <v>0</v>
      </c>
      <c r="AL12" s="155">
        <v>0</v>
      </c>
      <c r="AM12" s="155">
        <v>4</v>
      </c>
      <c r="AN12" s="155">
        <v>0</v>
      </c>
      <c r="AO12" s="155">
        <v>0</v>
      </c>
      <c r="AP12" s="155">
        <v>1</v>
      </c>
    </row>
    <row r="13" spans="1:42" customFormat="1" ht="15.6" x14ac:dyDescent="0.3">
      <c r="A13" s="178" t="s">
        <v>48</v>
      </c>
      <c r="B13" s="179">
        <v>17</v>
      </c>
      <c r="C13" s="155">
        <v>0</v>
      </c>
      <c r="D13" s="155">
        <v>0</v>
      </c>
      <c r="E13" s="155">
        <v>0</v>
      </c>
      <c r="F13" s="155">
        <v>0</v>
      </c>
      <c r="G13" s="155">
        <v>0</v>
      </c>
      <c r="H13" s="155">
        <v>0</v>
      </c>
      <c r="I13" s="155">
        <v>0</v>
      </c>
      <c r="J13" s="155">
        <v>0</v>
      </c>
      <c r="K13" s="155">
        <v>0</v>
      </c>
      <c r="L13" s="155">
        <v>0</v>
      </c>
      <c r="M13" s="155">
        <v>0</v>
      </c>
      <c r="N13" s="155">
        <v>0</v>
      </c>
      <c r="O13" s="155">
        <v>1</v>
      </c>
      <c r="P13" s="155">
        <v>0</v>
      </c>
      <c r="Q13" s="155">
        <v>0</v>
      </c>
      <c r="R13" s="155">
        <v>0</v>
      </c>
      <c r="S13" s="155">
        <v>6</v>
      </c>
      <c r="T13" s="155">
        <v>0</v>
      </c>
      <c r="U13" s="155">
        <v>0</v>
      </c>
      <c r="V13" s="155">
        <v>0</v>
      </c>
      <c r="W13" s="155">
        <v>0</v>
      </c>
      <c r="X13" s="155">
        <v>1</v>
      </c>
      <c r="Y13" s="155">
        <v>0</v>
      </c>
      <c r="Z13" s="155">
        <v>0</v>
      </c>
      <c r="AA13" s="155">
        <v>0</v>
      </c>
      <c r="AB13" s="155">
        <v>0</v>
      </c>
      <c r="AC13" s="155">
        <v>4</v>
      </c>
      <c r="AD13" s="155">
        <v>0</v>
      </c>
      <c r="AE13" s="155">
        <v>0</v>
      </c>
      <c r="AF13" s="155">
        <v>0</v>
      </c>
      <c r="AG13" s="155">
        <v>2</v>
      </c>
      <c r="AH13" s="155">
        <v>2</v>
      </c>
      <c r="AI13" s="155">
        <v>0</v>
      </c>
      <c r="AJ13" s="155">
        <v>0</v>
      </c>
      <c r="AK13" s="155">
        <v>0</v>
      </c>
      <c r="AL13" s="155">
        <v>0</v>
      </c>
      <c r="AM13" s="155">
        <v>0</v>
      </c>
      <c r="AN13" s="155">
        <v>0</v>
      </c>
      <c r="AO13" s="155">
        <v>1</v>
      </c>
      <c r="AP13" s="155">
        <v>0</v>
      </c>
    </row>
    <row r="14" spans="1:42" customFormat="1" ht="15.6" x14ac:dyDescent="0.3">
      <c r="A14" s="178" t="s">
        <v>49</v>
      </c>
      <c r="B14" s="179">
        <v>544</v>
      </c>
      <c r="C14" s="155">
        <v>1</v>
      </c>
      <c r="D14" s="155">
        <v>0</v>
      </c>
      <c r="E14" s="155">
        <v>12</v>
      </c>
      <c r="F14" s="155">
        <v>5</v>
      </c>
      <c r="G14" s="155">
        <v>3</v>
      </c>
      <c r="H14" s="155">
        <v>46</v>
      </c>
      <c r="I14" s="155">
        <v>0</v>
      </c>
      <c r="J14" s="155">
        <v>5</v>
      </c>
      <c r="K14" s="155">
        <v>0</v>
      </c>
      <c r="L14" s="155">
        <v>0</v>
      </c>
      <c r="M14" s="155">
        <v>2</v>
      </c>
      <c r="N14" s="155">
        <v>0</v>
      </c>
      <c r="O14" s="155">
        <v>3</v>
      </c>
      <c r="P14" s="155">
        <v>2</v>
      </c>
      <c r="Q14" s="155">
        <v>14</v>
      </c>
      <c r="R14" s="155">
        <v>1</v>
      </c>
      <c r="S14" s="155">
        <v>229</v>
      </c>
      <c r="T14" s="155">
        <v>26</v>
      </c>
      <c r="U14" s="155">
        <v>0</v>
      </c>
      <c r="V14" s="155">
        <v>1</v>
      </c>
      <c r="W14" s="155">
        <v>5</v>
      </c>
      <c r="X14" s="155">
        <v>3</v>
      </c>
      <c r="Y14" s="155">
        <v>5</v>
      </c>
      <c r="Z14" s="155">
        <v>1</v>
      </c>
      <c r="AA14" s="155">
        <v>0</v>
      </c>
      <c r="AB14" s="155">
        <v>1</v>
      </c>
      <c r="AC14" s="155">
        <v>55</v>
      </c>
      <c r="AD14" s="155">
        <v>2</v>
      </c>
      <c r="AE14" s="155">
        <v>2</v>
      </c>
      <c r="AF14" s="155">
        <v>1</v>
      </c>
      <c r="AG14" s="155">
        <v>46</v>
      </c>
      <c r="AH14" s="155">
        <v>17</v>
      </c>
      <c r="AI14" s="155">
        <v>1</v>
      </c>
      <c r="AJ14" s="155">
        <v>26</v>
      </c>
      <c r="AK14" s="155">
        <v>0</v>
      </c>
      <c r="AL14" s="155">
        <v>3</v>
      </c>
      <c r="AM14" s="155">
        <v>14</v>
      </c>
      <c r="AN14" s="155">
        <v>1</v>
      </c>
      <c r="AO14" s="155">
        <v>3</v>
      </c>
      <c r="AP14" s="155">
        <v>8</v>
      </c>
    </row>
    <row r="15" spans="1:42" customFormat="1" ht="15.6" x14ac:dyDescent="0.3">
      <c r="A15" s="178" t="s">
        <v>50</v>
      </c>
      <c r="B15" s="179">
        <v>235</v>
      </c>
      <c r="C15" s="155">
        <v>0</v>
      </c>
      <c r="D15" s="155">
        <v>0</v>
      </c>
      <c r="E15" s="155">
        <v>1</v>
      </c>
      <c r="F15" s="155">
        <v>1</v>
      </c>
      <c r="G15" s="155">
        <v>2</v>
      </c>
      <c r="H15" s="155">
        <v>10</v>
      </c>
      <c r="I15" s="155">
        <v>0</v>
      </c>
      <c r="J15" s="155">
        <v>1</v>
      </c>
      <c r="K15" s="155">
        <v>0</v>
      </c>
      <c r="L15" s="155">
        <v>0</v>
      </c>
      <c r="M15" s="155">
        <v>0</v>
      </c>
      <c r="N15" s="155">
        <v>0</v>
      </c>
      <c r="O15" s="155">
        <v>0</v>
      </c>
      <c r="P15" s="155">
        <v>0</v>
      </c>
      <c r="Q15" s="155">
        <v>1</v>
      </c>
      <c r="R15" s="155">
        <v>1</v>
      </c>
      <c r="S15" s="155">
        <v>123</v>
      </c>
      <c r="T15" s="155">
        <v>5</v>
      </c>
      <c r="U15" s="155">
        <v>1</v>
      </c>
      <c r="V15" s="155">
        <v>1</v>
      </c>
      <c r="W15" s="155">
        <v>1</v>
      </c>
      <c r="X15" s="155">
        <v>0</v>
      </c>
      <c r="Y15" s="155">
        <v>2</v>
      </c>
      <c r="Z15" s="155">
        <v>1</v>
      </c>
      <c r="AA15" s="155">
        <v>0</v>
      </c>
      <c r="AB15" s="155">
        <v>0</v>
      </c>
      <c r="AC15" s="155">
        <v>31</v>
      </c>
      <c r="AD15" s="155">
        <v>1</v>
      </c>
      <c r="AE15" s="155">
        <v>2</v>
      </c>
      <c r="AF15" s="155">
        <v>0</v>
      </c>
      <c r="AG15" s="155">
        <v>9</v>
      </c>
      <c r="AH15" s="155">
        <v>12</v>
      </c>
      <c r="AI15" s="155">
        <v>2</v>
      </c>
      <c r="AJ15" s="155">
        <v>15</v>
      </c>
      <c r="AK15" s="155">
        <v>0</v>
      </c>
      <c r="AL15" s="155">
        <v>1</v>
      </c>
      <c r="AM15" s="155">
        <v>2</v>
      </c>
      <c r="AN15" s="155">
        <v>0</v>
      </c>
      <c r="AO15" s="155">
        <v>2</v>
      </c>
      <c r="AP15" s="155">
        <v>7</v>
      </c>
    </row>
    <row r="16" spans="1:42" customFormat="1" ht="15.6" x14ac:dyDescent="0.3">
      <c r="A16" s="178" t="s">
        <v>51</v>
      </c>
      <c r="B16" s="179">
        <v>240</v>
      </c>
      <c r="C16" s="155">
        <v>0</v>
      </c>
      <c r="D16" s="155">
        <v>0</v>
      </c>
      <c r="E16" s="155">
        <v>4</v>
      </c>
      <c r="F16" s="155">
        <v>2</v>
      </c>
      <c r="G16" s="155">
        <v>8</v>
      </c>
      <c r="H16" s="155">
        <v>22</v>
      </c>
      <c r="I16" s="155">
        <v>0</v>
      </c>
      <c r="J16" s="155">
        <v>1</v>
      </c>
      <c r="K16" s="155">
        <v>0</v>
      </c>
      <c r="L16" s="155">
        <v>0</v>
      </c>
      <c r="M16" s="155">
        <v>0</v>
      </c>
      <c r="N16" s="155">
        <v>0</v>
      </c>
      <c r="O16" s="155">
        <v>0</v>
      </c>
      <c r="P16" s="155">
        <v>1</v>
      </c>
      <c r="Q16" s="155">
        <v>3</v>
      </c>
      <c r="R16" s="155">
        <v>0</v>
      </c>
      <c r="S16" s="155">
        <v>72</v>
      </c>
      <c r="T16" s="155">
        <v>17</v>
      </c>
      <c r="U16" s="155">
        <v>0</v>
      </c>
      <c r="V16" s="155">
        <v>0</v>
      </c>
      <c r="W16" s="155">
        <v>0</v>
      </c>
      <c r="X16" s="155">
        <v>0</v>
      </c>
      <c r="Y16" s="155">
        <v>1</v>
      </c>
      <c r="Z16" s="155">
        <v>0</v>
      </c>
      <c r="AA16" s="155">
        <v>1</v>
      </c>
      <c r="AB16" s="155">
        <v>0</v>
      </c>
      <c r="AC16" s="155">
        <v>53</v>
      </c>
      <c r="AD16" s="155">
        <v>0</v>
      </c>
      <c r="AE16" s="155">
        <v>2</v>
      </c>
      <c r="AF16" s="155">
        <v>0</v>
      </c>
      <c r="AG16" s="155">
        <v>13</v>
      </c>
      <c r="AH16" s="155">
        <v>9</v>
      </c>
      <c r="AI16" s="155">
        <v>0</v>
      </c>
      <c r="AJ16" s="155">
        <v>10</v>
      </c>
      <c r="AK16" s="155">
        <v>0</v>
      </c>
      <c r="AL16" s="155">
        <v>1</v>
      </c>
      <c r="AM16" s="155">
        <v>5</v>
      </c>
      <c r="AN16" s="155">
        <v>0</v>
      </c>
      <c r="AO16" s="155">
        <v>4</v>
      </c>
      <c r="AP16" s="155">
        <v>11</v>
      </c>
    </row>
    <row r="17" spans="1:42" customFormat="1" ht="15.6" x14ac:dyDescent="0.3">
      <c r="A17" s="178" t="s">
        <v>52</v>
      </c>
      <c r="B17" s="179">
        <v>448</v>
      </c>
      <c r="C17" s="155">
        <v>2</v>
      </c>
      <c r="D17" s="155">
        <v>24</v>
      </c>
      <c r="E17" s="155">
        <v>16</v>
      </c>
      <c r="F17" s="155">
        <v>6</v>
      </c>
      <c r="G17" s="155">
        <v>8</v>
      </c>
      <c r="H17" s="155">
        <v>18</v>
      </c>
      <c r="I17" s="155">
        <v>0</v>
      </c>
      <c r="J17" s="155">
        <v>6</v>
      </c>
      <c r="K17" s="155">
        <v>3</v>
      </c>
      <c r="L17" s="155">
        <v>0</v>
      </c>
      <c r="M17" s="155">
        <v>5</v>
      </c>
      <c r="N17" s="155">
        <v>0</v>
      </c>
      <c r="O17" s="155">
        <v>8</v>
      </c>
      <c r="P17" s="155">
        <v>2</v>
      </c>
      <c r="Q17" s="155">
        <v>4</v>
      </c>
      <c r="R17" s="155">
        <v>1</v>
      </c>
      <c r="S17" s="155">
        <v>49</v>
      </c>
      <c r="T17" s="155">
        <v>5</v>
      </c>
      <c r="U17" s="155">
        <v>3</v>
      </c>
      <c r="V17" s="155">
        <v>0</v>
      </c>
      <c r="W17" s="155">
        <v>1</v>
      </c>
      <c r="X17" s="155">
        <v>0</v>
      </c>
      <c r="Y17" s="155">
        <v>1</v>
      </c>
      <c r="Z17" s="155">
        <v>3</v>
      </c>
      <c r="AA17" s="155">
        <v>2</v>
      </c>
      <c r="AB17" s="155">
        <v>6</v>
      </c>
      <c r="AC17" s="155">
        <v>25</v>
      </c>
      <c r="AD17" s="155">
        <v>1</v>
      </c>
      <c r="AE17" s="155">
        <v>4</v>
      </c>
      <c r="AF17" s="155">
        <v>0</v>
      </c>
      <c r="AG17" s="155">
        <v>20</v>
      </c>
      <c r="AH17" s="155">
        <v>150</v>
      </c>
      <c r="AI17" s="155">
        <v>10</v>
      </c>
      <c r="AJ17" s="155">
        <v>6</v>
      </c>
      <c r="AK17" s="155">
        <v>1</v>
      </c>
      <c r="AL17" s="155">
        <v>9</v>
      </c>
      <c r="AM17" s="155">
        <v>4</v>
      </c>
      <c r="AN17" s="155">
        <v>28</v>
      </c>
      <c r="AO17" s="155">
        <v>4</v>
      </c>
      <c r="AP17" s="155">
        <v>13</v>
      </c>
    </row>
    <row r="18" spans="1:42" customFormat="1" ht="15.6" x14ac:dyDescent="0.3">
      <c r="A18" s="178" t="s">
        <v>53</v>
      </c>
      <c r="B18" s="179">
        <v>263</v>
      </c>
      <c r="C18" s="155">
        <v>0</v>
      </c>
      <c r="D18" s="155">
        <v>0</v>
      </c>
      <c r="E18" s="155">
        <v>4</v>
      </c>
      <c r="F18" s="155">
        <v>1</v>
      </c>
      <c r="G18" s="155">
        <v>3</v>
      </c>
      <c r="H18" s="155">
        <v>8</v>
      </c>
      <c r="I18" s="155">
        <v>0</v>
      </c>
      <c r="J18" s="155">
        <v>0</v>
      </c>
      <c r="K18" s="155">
        <v>0</v>
      </c>
      <c r="L18" s="155">
        <v>0</v>
      </c>
      <c r="M18" s="155">
        <v>0</v>
      </c>
      <c r="N18" s="155">
        <v>0</v>
      </c>
      <c r="O18" s="155">
        <v>0</v>
      </c>
      <c r="P18" s="155">
        <v>1</v>
      </c>
      <c r="Q18" s="155">
        <v>3</v>
      </c>
      <c r="R18" s="155">
        <v>1</v>
      </c>
      <c r="S18" s="155">
        <v>145</v>
      </c>
      <c r="T18" s="155">
        <v>8</v>
      </c>
      <c r="U18" s="155">
        <v>1</v>
      </c>
      <c r="V18" s="155">
        <v>0</v>
      </c>
      <c r="W18" s="155">
        <v>1</v>
      </c>
      <c r="X18" s="155">
        <v>0</v>
      </c>
      <c r="Y18" s="155">
        <v>3</v>
      </c>
      <c r="Z18" s="155">
        <v>0</v>
      </c>
      <c r="AA18" s="155">
        <v>0</v>
      </c>
      <c r="AB18" s="155">
        <v>0</v>
      </c>
      <c r="AC18" s="155">
        <v>15</v>
      </c>
      <c r="AD18" s="155">
        <v>0</v>
      </c>
      <c r="AE18" s="155">
        <v>4</v>
      </c>
      <c r="AF18" s="155">
        <v>0</v>
      </c>
      <c r="AG18" s="155">
        <v>31</v>
      </c>
      <c r="AH18" s="155">
        <v>6</v>
      </c>
      <c r="AI18" s="155">
        <v>0</v>
      </c>
      <c r="AJ18" s="155">
        <v>7</v>
      </c>
      <c r="AK18" s="155">
        <v>0</v>
      </c>
      <c r="AL18" s="155">
        <v>0</v>
      </c>
      <c r="AM18" s="155">
        <v>10</v>
      </c>
      <c r="AN18" s="155">
        <v>2</v>
      </c>
      <c r="AO18" s="155">
        <v>0</v>
      </c>
      <c r="AP18" s="155">
        <v>9</v>
      </c>
    </row>
    <row r="19" spans="1:42" customFormat="1" ht="15.6" x14ac:dyDescent="0.3">
      <c r="A19" s="178" t="s">
        <v>54</v>
      </c>
      <c r="B19" s="179">
        <v>115</v>
      </c>
      <c r="C19" s="155">
        <v>0</v>
      </c>
      <c r="D19" s="155">
        <v>0</v>
      </c>
      <c r="E19" s="155">
        <v>1</v>
      </c>
      <c r="F19" s="155">
        <v>0</v>
      </c>
      <c r="G19" s="155">
        <v>0</v>
      </c>
      <c r="H19" s="155">
        <v>6</v>
      </c>
      <c r="I19" s="155">
        <v>0</v>
      </c>
      <c r="J19" s="155">
        <v>0</v>
      </c>
      <c r="K19" s="155">
        <v>0</v>
      </c>
      <c r="L19" s="155">
        <v>0</v>
      </c>
      <c r="M19" s="155">
        <v>0</v>
      </c>
      <c r="N19" s="155">
        <v>0</v>
      </c>
      <c r="O19" s="155">
        <v>0</v>
      </c>
      <c r="P19" s="155">
        <v>0</v>
      </c>
      <c r="Q19" s="155">
        <v>1</v>
      </c>
      <c r="R19" s="155">
        <v>2</v>
      </c>
      <c r="S19" s="155">
        <v>58</v>
      </c>
      <c r="T19" s="155">
        <v>1</v>
      </c>
      <c r="U19" s="155">
        <v>2</v>
      </c>
      <c r="V19" s="155">
        <v>0</v>
      </c>
      <c r="W19" s="155">
        <v>1</v>
      </c>
      <c r="X19" s="155">
        <v>0</v>
      </c>
      <c r="Y19" s="155">
        <v>1</v>
      </c>
      <c r="Z19" s="155">
        <v>0</v>
      </c>
      <c r="AA19" s="155">
        <v>0</v>
      </c>
      <c r="AB19" s="155">
        <v>0</v>
      </c>
      <c r="AC19" s="155">
        <v>12</v>
      </c>
      <c r="AD19" s="155">
        <v>0</v>
      </c>
      <c r="AE19" s="155">
        <v>1</v>
      </c>
      <c r="AF19" s="155">
        <v>0</v>
      </c>
      <c r="AG19" s="155">
        <v>7</v>
      </c>
      <c r="AH19" s="155">
        <v>10</v>
      </c>
      <c r="AI19" s="155">
        <v>0</v>
      </c>
      <c r="AJ19" s="155">
        <v>3</v>
      </c>
      <c r="AK19" s="155">
        <v>0</v>
      </c>
      <c r="AL19" s="155">
        <v>0</v>
      </c>
      <c r="AM19" s="155">
        <v>2</v>
      </c>
      <c r="AN19" s="155">
        <v>2</v>
      </c>
      <c r="AO19" s="155">
        <v>2</v>
      </c>
      <c r="AP19" s="155">
        <v>3</v>
      </c>
    </row>
    <row r="20" spans="1:42" customFormat="1" ht="15.6" x14ac:dyDescent="0.3">
      <c r="A20" s="178" t="s">
        <v>55</v>
      </c>
      <c r="B20" s="179">
        <v>78</v>
      </c>
      <c r="C20" s="155">
        <v>0</v>
      </c>
      <c r="D20" s="155">
        <v>0</v>
      </c>
      <c r="E20" s="155">
        <v>2</v>
      </c>
      <c r="F20" s="155">
        <v>0</v>
      </c>
      <c r="G20" s="155">
        <v>0</v>
      </c>
      <c r="H20" s="155">
        <v>5</v>
      </c>
      <c r="I20" s="155">
        <v>2</v>
      </c>
      <c r="J20" s="155">
        <v>1</v>
      </c>
      <c r="K20" s="155">
        <v>3</v>
      </c>
      <c r="L20" s="155">
        <v>0</v>
      </c>
      <c r="M20" s="155">
        <v>1</v>
      </c>
      <c r="N20" s="155">
        <v>0</v>
      </c>
      <c r="O20" s="155">
        <v>0</v>
      </c>
      <c r="P20" s="155">
        <v>1</v>
      </c>
      <c r="Q20" s="155">
        <v>0</v>
      </c>
      <c r="R20" s="155">
        <v>0</v>
      </c>
      <c r="S20" s="155">
        <v>25</v>
      </c>
      <c r="T20" s="155">
        <v>2</v>
      </c>
      <c r="U20" s="155">
        <v>0</v>
      </c>
      <c r="V20" s="155">
        <v>0</v>
      </c>
      <c r="W20" s="155">
        <v>0</v>
      </c>
      <c r="X20" s="155">
        <v>0</v>
      </c>
      <c r="Y20" s="155">
        <v>0</v>
      </c>
      <c r="Z20" s="155">
        <v>0</v>
      </c>
      <c r="AA20" s="155">
        <v>0</v>
      </c>
      <c r="AB20" s="155">
        <v>0</v>
      </c>
      <c r="AC20" s="155">
        <v>8</v>
      </c>
      <c r="AD20" s="155">
        <v>0</v>
      </c>
      <c r="AE20" s="155">
        <v>3</v>
      </c>
      <c r="AF20" s="155">
        <v>0</v>
      </c>
      <c r="AG20" s="155">
        <v>7</v>
      </c>
      <c r="AH20" s="155">
        <v>7</v>
      </c>
      <c r="AI20" s="155">
        <v>0</v>
      </c>
      <c r="AJ20" s="155">
        <v>5</v>
      </c>
      <c r="AK20" s="155">
        <v>0</v>
      </c>
      <c r="AL20" s="155">
        <v>0</v>
      </c>
      <c r="AM20" s="155">
        <v>0</v>
      </c>
      <c r="AN20" s="155">
        <v>2</v>
      </c>
      <c r="AO20" s="155">
        <v>4</v>
      </c>
      <c r="AP20" s="155">
        <v>0</v>
      </c>
    </row>
    <row r="21" spans="1:42" customFormat="1" ht="15.6" x14ac:dyDescent="0.3">
      <c r="A21" s="178" t="s">
        <v>56</v>
      </c>
      <c r="B21" s="179">
        <v>93</v>
      </c>
      <c r="C21" s="155">
        <v>1</v>
      </c>
      <c r="D21" s="155">
        <v>0</v>
      </c>
      <c r="E21" s="155">
        <v>0</v>
      </c>
      <c r="F21" s="155">
        <v>0</v>
      </c>
      <c r="G21" s="155">
        <v>2</v>
      </c>
      <c r="H21" s="155">
        <v>3</v>
      </c>
      <c r="I21" s="155">
        <v>0</v>
      </c>
      <c r="J21" s="155">
        <v>0</v>
      </c>
      <c r="K21" s="155">
        <v>0</v>
      </c>
      <c r="L21" s="155">
        <v>0</v>
      </c>
      <c r="M21" s="155">
        <v>0</v>
      </c>
      <c r="N21" s="155">
        <v>0</v>
      </c>
      <c r="O21" s="155">
        <v>0</v>
      </c>
      <c r="P21" s="155">
        <v>0</v>
      </c>
      <c r="Q21" s="155">
        <v>2</v>
      </c>
      <c r="R21" s="155">
        <v>0</v>
      </c>
      <c r="S21" s="155">
        <v>33</v>
      </c>
      <c r="T21" s="155">
        <v>5</v>
      </c>
      <c r="U21" s="155">
        <v>1</v>
      </c>
      <c r="V21" s="155">
        <v>0</v>
      </c>
      <c r="W21" s="155">
        <v>0</v>
      </c>
      <c r="X21" s="155">
        <v>0</v>
      </c>
      <c r="Y21" s="155">
        <v>0</v>
      </c>
      <c r="Z21" s="155">
        <v>0</v>
      </c>
      <c r="AA21" s="155">
        <v>0</v>
      </c>
      <c r="AB21" s="155">
        <v>0</v>
      </c>
      <c r="AC21" s="155">
        <v>17</v>
      </c>
      <c r="AD21" s="155">
        <v>0</v>
      </c>
      <c r="AE21" s="155">
        <v>0</v>
      </c>
      <c r="AF21" s="155">
        <v>0</v>
      </c>
      <c r="AG21" s="155">
        <v>7</v>
      </c>
      <c r="AH21" s="155">
        <v>5</v>
      </c>
      <c r="AI21" s="155">
        <v>0</v>
      </c>
      <c r="AJ21" s="155">
        <v>11</v>
      </c>
      <c r="AK21" s="155">
        <v>0</v>
      </c>
      <c r="AL21" s="155">
        <v>0</v>
      </c>
      <c r="AM21" s="155">
        <v>3</v>
      </c>
      <c r="AN21" s="155">
        <v>0</v>
      </c>
      <c r="AO21" s="155">
        <v>2</v>
      </c>
      <c r="AP21" s="155">
        <v>1</v>
      </c>
    </row>
    <row r="22" spans="1:42" customFormat="1" ht="15.6" x14ac:dyDescent="0.3">
      <c r="A22" s="178" t="s">
        <v>57</v>
      </c>
      <c r="B22" s="179">
        <v>53</v>
      </c>
      <c r="C22" s="155">
        <v>0</v>
      </c>
      <c r="D22" s="155">
        <v>0</v>
      </c>
      <c r="E22" s="155">
        <v>0</v>
      </c>
      <c r="F22" s="155">
        <v>1</v>
      </c>
      <c r="G22" s="155">
        <v>2</v>
      </c>
      <c r="H22" s="155">
        <v>3</v>
      </c>
      <c r="I22" s="155">
        <v>0</v>
      </c>
      <c r="J22" s="155">
        <v>1</v>
      </c>
      <c r="K22" s="155">
        <v>1</v>
      </c>
      <c r="L22" s="155">
        <v>0</v>
      </c>
      <c r="M22" s="155">
        <v>0</v>
      </c>
      <c r="N22" s="155">
        <v>0</v>
      </c>
      <c r="O22" s="155">
        <v>0</v>
      </c>
      <c r="P22" s="155">
        <v>2</v>
      </c>
      <c r="Q22" s="155">
        <v>0</v>
      </c>
      <c r="R22" s="155">
        <v>0</v>
      </c>
      <c r="S22" s="155">
        <v>13</v>
      </c>
      <c r="T22" s="155">
        <v>3</v>
      </c>
      <c r="U22" s="155">
        <v>1</v>
      </c>
      <c r="V22" s="155">
        <v>0</v>
      </c>
      <c r="W22" s="155">
        <v>0</v>
      </c>
      <c r="X22" s="155">
        <v>0</v>
      </c>
      <c r="Y22" s="155">
        <v>1</v>
      </c>
      <c r="Z22" s="155">
        <v>0</v>
      </c>
      <c r="AA22" s="155">
        <v>0</v>
      </c>
      <c r="AB22" s="155">
        <v>0</v>
      </c>
      <c r="AC22" s="155">
        <v>8</v>
      </c>
      <c r="AD22" s="155">
        <v>0</v>
      </c>
      <c r="AE22" s="155">
        <v>0</v>
      </c>
      <c r="AF22" s="155">
        <v>1</v>
      </c>
      <c r="AG22" s="155">
        <v>5</v>
      </c>
      <c r="AH22" s="155">
        <v>2</v>
      </c>
      <c r="AI22" s="155">
        <v>0</v>
      </c>
      <c r="AJ22" s="155">
        <v>7</v>
      </c>
      <c r="AK22" s="155">
        <v>0</v>
      </c>
      <c r="AL22" s="155">
        <v>0</v>
      </c>
      <c r="AM22" s="155">
        <v>0</v>
      </c>
      <c r="AN22" s="155">
        <v>1</v>
      </c>
      <c r="AO22" s="155">
        <v>0</v>
      </c>
      <c r="AP22" s="155">
        <v>1</v>
      </c>
    </row>
    <row r="23" spans="1:42" customFormat="1" ht="15.6" x14ac:dyDescent="0.3">
      <c r="A23" s="178" t="s">
        <v>58</v>
      </c>
      <c r="B23" s="179">
        <v>67</v>
      </c>
      <c r="C23" s="155">
        <v>0</v>
      </c>
      <c r="D23" s="155">
        <v>0</v>
      </c>
      <c r="E23" s="155">
        <v>2</v>
      </c>
      <c r="F23" s="155">
        <v>1</v>
      </c>
      <c r="G23" s="155">
        <v>0</v>
      </c>
      <c r="H23" s="155">
        <v>3</v>
      </c>
      <c r="I23" s="155">
        <v>0</v>
      </c>
      <c r="J23" s="155">
        <v>0</v>
      </c>
      <c r="K23" s="155">
        <v>0</v>
      </c>
      <c r="L23" s="155">
        <v>0</v>
      </c>
      <c r="M23" s="155">
        <v>0</v>
      </c>
      <c r="N23" s="155">
        <v>0</v>
      </c>
      <c r="O23" s="155">
        <v>0</v>
      </c>
      <c r="P23" s="155">
        <v>1</v>
      </c>
      <c r="Q23" s="155">
        <v>0</v>
      </c>
      <c r="R23" s="155">
        <v>2</v>
      </c>
      <c r="S23" s="155">
        <v>23</v>
      </c>
      <c r="T23" s="155">
        <v>3</v>
      </c>
      <c r="U23" s="155">
        <v>0</v>
      </c>
      <c r="V23" s="155">
        <v>0</v>
      </c>
      <c r="W23" s="155">
        <v>0</v>
      </c>
      <c r="X23" s="155">
        <v>0</v>
      </c>
      <c r="Y23" s="155">
        <v>0</v>
      </c>
      <c r="Z23" s="155">
        <v>0</v>
      </c>
      <c r="AA23" s="155">
        <v>1</v>
      </c>
      <c r="AB23" s="155">
        <v>0</v>
      </c>
      <c r="AC23" s="155">
        <v>7</v>
      </c>
      <c r="AD23" s="155">
        <v>1</v>
      </c>
      <c r="AE23" s="155">
        <v>0</v>
      </c>
      <c r="AF23" s="155">
        <v>0</v>
      </c>
      <c r="AG23" s="155">
        <v>4</v>
      </c>
      <c r="AH23" s="155">
        <v>4</v>
      </c>
      <c r="AI23" s="155">
        <v>0</v>
      </c>
      <c r="AJ23" s="155">
        <v>7</v>
      </c>
      <c r="AK23" s="155">
        <v>0</v>
      </c>
      <c r="AL23" s="155">
        <v>0</v>
      </c>
      <c r="AM23" s="155">
        <v>3</v>
      </c>
      <c r="AN23" s="155">
        <v>0</v>
      </c>
      <c r="AO23" s="155">
        <v>3</v>
      </c>
      <c r="AP23" s="155">
        <v>2</v>
      </c>
    </row>
    <row r="24" spans="1:42" customFormat="1" ht="15.6" x14ac:dyDescent="0.3">
      <c r="A24" s="178" t="s">
        <v>59</v>
      </c>
      <c r="B24" s="179">
        <v>22</v>
      </c>
      <c r="C24" s="155">
        <v>0</v>
      </c>
      <c r="D24" s="155">
        <v>0</v>
      </c>
      <c r="E24" s="155">
        <v>0</v>
      </c>
      <c r="F24" s="155">
        <v>0</v>
      </c>
      <c r="G24" s="155">
        <v>0</v>
      </c>
      <c r="H24" s="155">
        <v>0</v>
      </c>
      <c r="I24" s="155">
        <v>0</v>
      </c>
      <c r="J24" s="155">
        <v>0</v>
      </c>
      <c r="K24" s="155">
        <v>0</v>
      </c>
      <c r="L24" s="155">
        <v>0</v>
      </c>
      <c r="M24" s="155">
        <v>0</v>
      </c>
      <c r="N24" s="155">
        <v>0</v>
      </c>
      <c r="O24" s="155">
        <v>0</v>
      </c>
      <c r="P24" s="155">
        <v>0</v>
      </c>
      <c r="Q24" s="155">
        <v>0</v>
      </c>
      <c r="R24" s="155">
        <v>0</v>
      </c>
      <c r="S24" s="155">
        <v>12</v>
      </c>
      <c r="T24" s="155">
        <v>2</v>
      </c>
      <c r="U24" s="155">
        <v>0</v>
      </c>
      <c r="V24" s="155">
        <v>0</v>
      </c>
      <c r="W24" s="155">
        <v>0</v>
      </c>
      <c r="X24" s="155">
        <v>0</v>
      </c>
      <c r="Y24" s="155">
        <v>0</v>
      </c>
      <c r="Z24" s="155">
        <v>0</v>
      </c>
      <c r="AA24" s="155">
        <v>0</v>
      </c>
      <c r="AB24" s="155">
        <v>0</v>
      </c>
      <c r="AC24" s="155">
        <v>2</v>
      </c>
      <c r="AD24" s="155">
        <v>0</v>
      </c>
      <c r="AE24" s="155">
        <v>0</v>
      </c>
      <c r="AF24" s="155">
        <v>0</v>
      </c>
      <c r="AG24" s="155">
        <v>0</v>
      </c>
      <c r="AH24" s="155">
        <v>1</v>
      </c>
      <c r="AI24" s="155">
        <v>0</v>
      </c>
      <c r="AJ24" s="155">
        <v>2</v>
      </c>
      <c r="AK24" s="155">
        <v>0</v>
      </c>
      <c r="AL24" s="155">
        <v>0</v>
      </c>
      <c r="AM24" s="155">
        <v>1</v>
      </c>
      <c r="AN24" s="155">
        <v>0</v>
      </c>
      <c r="AO24" s="155">
        <v>0</v>
      </c>
      <c r="AP24" s="155">
        <v>2</v>
      </c>
    </row>
    <row r="25" spans="1:42" customFormat="1" ht="15.6" x14ac:dyDescent="0.3">
      <c r="A25" s="178" t="s">
        <v>60</v>
      </c>
      <c r="B25" s="179">
        <v>129</v>
      </c>
      <c r="C25" s="155">
        <v>0</v>
      </c>
      <c r="D25" s="155">
        <v>0</v>
      </c>
      <c r="E25" s="155">
        <v>1</v>
      </c>
      <c r="F25" s="155">
        <v>0</v>
      </c>
      <c r="G25" s="155">
        <v>0</v>
      </c>
      <c r="H25" s="155">
        <v>5</v>
      </c>
      <c r="I25" s="155">
        <v>0</v>
      </c>
      <c r="J25" s="155">
        <v>0</v>
      </c>
      <c r="K25" s="155">
        <v>0</v>
      </c>
      <c r="L25" s="155">
        <v>0</v>
      </c>
      <c r="M25" s="155">
        <v>0</v>
      </c>
      <c r="N25" s="155">
        <v>0</v>
      </c>
      <c r="O25" s="155">
        <v>0</v>
      </c>
      <c r="P25" s="155">
        <v>0</v>
      </c>
      <c r="Q25" s="155">
        <v>0</v>
      </c>
      <c r="R25" s="155">
        <v>0</v>
      </c>
      <c r="S25" s="155">
        <v>77</v>
      </c>
      <c r="T25" s="155">
        <v>3</v>
      </c>
      <c r="U25" s="155">
        <v>0</v>
      </c>
      <c r="V25" s="155">
        <v>0</v>
      </c>
      <c r="W25" s="155">
        <v>0</v>
      </c>
      <c r="X25" s="155">
        <v>0</v>
      </c>
      <c r="Y25" s="155">
        <v>0</v>
      </c>
      <c r="Z25" s="155">
        <v>0</v>
      </c>
      <c r="AA25" s="155">
        <v>0</v>
      </c>
      <c r="AB25" s="155">
        <v>0</v>
      </c>
      <c r="AC25" s="155">
        <v>13</v>
      </c>
      <c r="AD25" s="155">
        <v>0</v>
      </c>
      <c r="AE25" s="155">
        <v>1</v>
      </c>
      <c r="AF25" s="155">
        <v>0</v>
      </c>
      <c r="AG25" s="155">
        <v>13</v>
      </c>
      <c r="AH25" s="155">
        <v>1</v>
      </c>
      <c r="AI25" s="155">
        <v>0</v>
      </c>
      <c r="AJ25" s="155">
        <v>5</v>
      </c>
      <c r="AK25" s="155">
        <v>0</v>
      </c>
      <c r="AL25" s="155">
        <v>2</v>
      </c>
      <c r="AM25" s="155">
        <v>1</v>
      </c>
      <c r="AN25" s="155">
        <v>1</v>
      </c>
      <c r="AO25" s="155">
        <v>0</v>
      </c>
      <c r="AP25" s="155">
        <v>6</v>
      </c>
    </row>
    <row r="26" spans="1:42" customFormat="1" ht="15.6" x14ac:dyDescent="0.3">
      <c r="A26" s="178" t="s">
        <v>61</v>
      </c>
      <c r="B26" s="179">
        <v>196</v>
      </c>
      <c r="C26" s="155">
        <v>0</v>
      </c>
      <c r="D26" s="155">
        <v>0</v>
      </c>
      <c r="E26" s="155">
        <v>1</v>
      </c>
      <c r="F26" s="155">
        <v>0</v>
      </c>
      <c r="G26" s="155">
        <v>0</v>
      </c>
      <c r="H26" s="155">
        <v>2</v>
      </c>
      <c r="I26" s="155">
        <v>0</v>
      </c>
      <c r="J26" s="155">
        <v>0</v>
      </c>
      <c r="K26" s="155">
        <v>0</v>
      </c>
      <c r="L26" s="155">
        <v>0</v>
      </c>
      <c r="M26" s="155">
        <v>0</v>
      </c>
      <c r="N26" s="155">
        <v>0</v>
      </c>
      <c r="O26" s="155">
        <v>0</v>
      </c>
      <c r="P26" s="155">
        <v>0</v>
      </c>
      <c r="Q26" s="155">
        <v>0</v>
      </c>
      <c r="R26" s="155">
        <v>0</v>
      </c>
      <c r="S26" s="155">
        <v>136</v>
      </c>
      <c r="T26" s="155">
        <v>9</v>
      </c>
      <c r="U26" s="155">
        <v>0</v>
      </c>
      <c r="V26" s="155">
        <v>0</v>
      </c>
      <c r="W26" s="155">
        <v>0</v>
      </c>
      <c r="X26" s="155">
        <v>0</v>
      </c>
      <c r="Y26" s="155">
        <v>0</v>
      </c>
      <c r="Z26" s="155">
        <v>0</v>
      </c>
      <c r="AA26" s="155">
        <v>0</v>
      </c>
      <c r="AB26" s="155">
        <v>0</v>
      </c>
      <c r="AC26" s="155">
        <v>14</v>
      </c>
      <c r="AD26" s="155">
        <v>0</v>
      </c>
      <c r="AE26" s="155">
        <v>1</v>
      </c>
      <c r="AF26" s="155">
        <v>0</v>
      </c>
      <c r="AG26" s="155">
        <v>20</v>
      </c>
      <c r="AH26" s="155">
        <v>5</v>
      </c>
      <c r="AI26" s="155">
        <v>0</v>
      </c>
      <c r="AJ26" s="155">
        <v>1</v>
      </c>
      <c r="AK26" s="155">
        <v>1</v>
      </c>
      <c r="AL26" s="155">
        <v>0</v>
      </c>
      <c r="AM26" s="155">
        <v>1</v>
      </c>
      <c r="AN26" s="155">
        <v>0</v>
      </c>
      <c r="AO26" s="155">
        <v>0</v>
      </c>
      <c r="AP26" s="155">
        <v>5</v>
      </c>
    </row>
    <row r="27" spans="1:42" customFormat="1" ht="15.6" x14ac:dyDescent="0.3">
      <c r="A27" s="178" t="s">
        <v>62</v>
      </c>
      <c r="B27" s="179">
        <v>174</v>
      </c>
      <c r="C27" s="155">
        <v>0</v>
      </c>
      <c r="D27" s="155">
        <v>0</v>
      </c>
      <c r="E27" s="155">
        <v>1</v>
      </c>
      <c r="F27" s="155">
        <v>1</v>
      </c>
      <c r="G27" s="155">
        <v>2</v>
      </c>
      <c r="H27" s="155">
        <v>7</v>
      </c>
      <c r="I27" s="155">
        <v>0</v>
      </c>
      <c r="J27" s="155">
        <v>1</v>
      </c>
      <c r="K27" s="155">
        <v>0</v>
      </c>
      <c r="L27" s="155">
        <v>0</v>
      </c>
      <c r="M27" s="155">
        <v>0</v>
      </c>
      <c r="N27" s="155">
        <v>0</v>
      </c>
      <c r="O27" s="155">
        <v>0</v>
      </c>
      <c r="P27" s="155">
        <v>0</v>
      </c>
      <c r="Q27" s="155">
        <v>4</v>
      </c>
      <c r="R27" s="155">
        <v>0</v>
      </c>
      <c r="S27" s="155">
        <v>87</v>
      </c>
      <c r="T27" s="155">
        <v>9</v>
      </c>
      <c r="U27" s="155">
        <v>0</v>
      </c>
      <c r="V27" s="155">
        <v>0</v>
      </c>
      <c r="W27" s="155">
        <v>0</v>
      </c>
      <c r="X27" s="155">
        <v>1</v>
      </c>
      <c r="Y27" s="155">
        <v>1</v>
      </c>
      <c r="Z27" s="155">
        <v>0</v>
      </c>
      <c r="AA27" s="155">
        <v>1</v>
      </c>
      <c r="AB27" s="155">
        <v>0</v>
      </c>
      <c r="AC27" s="155">
        <v>15</v>
      </c>
      <c r="AD27" s="155">
        <v>0</v>
      </c>
      <c r="AE27" s="155">
        <v>0</v>
      </c>
      <c r="AF27" s="155">
        <v>0</v>
      </c>
      <c r="AG27" s="155">
        <v>20</v>
      </c>
      <c r="AH27" s="155">
        <v>4</v>
      </c>
      <c r="AI27" s="155">
        <v>1</v>
      </c>
      <c r="AJ27" s="155">
        <v>3</v>
      </c>
      <c r="AK27" s="155">
        <v>0</v>
      </c>
      <c r="AL27" s="155">
        <v>0</v>
      </c>
      <c r="AM27" s="155">
        <v>9</v>
      </c>
      <c r="AN27" s="155">
        <v>0</v>
      </c>
      <c r="AO27" s="155">
        <v>0</v>
      </c>
      <c r="AP27" s="155">
        <v>7</v>
      </c>
    </row>
    <row r="28" spans="1:42" customFormat="1" ht="15.6" x14ac:dyDescent="0.3">
      <c r="A28" s="178" t="s">
        <v>63</v>
      </c>
      <c r="B28" s="179">
        <v>128</v>
      </c>
      <c r="C28" s="155">
        <v>0</v>
      </c>
      <c r="D28" s="155">
        <v>0</v>
      </c>
      <c r="E28" s="155">
        <v>3</v>
      </c>
      <c r="F28" s="155">
        <v>1</v>
      </c>
      <c r="G28" s="155">
        <v>2</v>
      </c>
      <c r="H28" s="155">
        <v>8</v>
      </c>
      <c r="I28" s="155">
        <v>0</v>
      </c>
      <c r="J28" s="155">
        <v>2</v>
      </c>
      <c r="K28" s="155">
        <v>0</v>
      </c>
      <c r="L28" s="155">
        <v>0</v>
      </c>
      <c r="M28" s="155">
        <v>0</v>
      </c>
      <c r="N28" s="155">
        <v>0</v>
      </c>
      <c r="O28" s="155">
        <v>0</v>
      </c>
      <c r="P28" s="155">
        <v>1</v>
      </c>
      <c r="Q28" s="155">
        <v>2</v>
      </c>
      <c r="R28" s="155">
        <v>0</v>
      </c>
      <c r="S28" s="155">
        <v>67</v>
      </c>
      <c r="T28" s="155">
        <v>2</v>
      </c>
      <c r="U28" s="155">
        <v>1</v>
      </c>
      <c r="V28" s="155">
        <v>0</v>
      </c>
      <c r="W28" s="155">
        <v>0</v>
      </c>
      <c r="X28" s="155">
        <v>0</v>
      </c>
      <c r="Y28" s="155">
        <v>0</v>
      </c>
      <c r="Z28" s="155">
        <v>0</v>
      </c>
      <c r="AA28" s="155">
        <v>0</v>
      </c>
      <c r="AB28" s="155">
        <v>0</v>
      </c>
      <c r="AC28" s="155">
        <v>9</v>
      </c>
      <c r="AD28" s="155">
        <v>1</v>
      </c>
      <c r="AE28" s="155">
        <v>1</v>
      </c>
      <c r="AF28" s="155">
        <v>0</v>
      </c>
      <c r="AG28" s="155">
        <v>8</v>
      </c>
      <c r="AH28" s="155">
        <v>6</v>
      </c>
      <c r="AI28" s="155">
        <v>1</v>
      </c>
      <c r="AJ28" s="155">
        <v>6</v>
      </c>
      <c r="AK28" s="155">
        <v>0</v>
      </c>
      <c r="AL28" s="155">
        <v>0</v>
      </c>
      <c r="AM28" s="155">
        <v>5</v>
      </c>
      <c r="AN28" s="155">
        <v>0</v>
      </c>
      <c r="AO28" s="155">
        <v>0</v>
      </c>
      <c r="AP28" s="155">
        <v>2</v>
      </c>
    </row>
    <row r="29" spans="1:42" customFormat="1" ht="15.6" x14ac:dyDescent="0.3">
      <c r="A29" s="178" t="s">
        <v>64</v>
      </c>
      <c r="B29" s="179">
        <v>28</v>
      </c>
      <c r="C29" s="155">
        <v>0</v>
      </c>
      <c r="D29" s="155">
        <v>0</v>
      </c>
      <c r="E29" s="155">
        <v>1</v>
      </c>
      <c r="F29" s="155">
        <v>0</v>
      </c>
      <c r="G29" s="155">
        <v>1</v>
      </c>
      <c r="H29" s="155">
        <v>0</v>
      </c>
      <c r="I29" s="155">
        <v>0</v>
      </c>
      <c r="J29" s="155">
        <v>1</v>
      </c>
      <c r="K29" s="155">
        <v>0</v>
      </c>
      <c r="L29" s="155">
        <v>0</v>
      </c>
      <c r="M29" s="155">
        <v>0</v>
      </c>
      <c r="N29" s="155">
        <v>0</v>
      </c>
      <c r="O29" s="155">
        <v>0</v>
      </c>
      <c r="P29" s="155">
        <v>0</v>
      </c>
      <c r="Q29" s="155">
        <v>2</v>
      </c>
      <c r="R29" s="155">
        <v>0</v>
      </c>
      <c r="S29" s="155">
        <v>8</v>
      </c>
      <c r="T29" s="155">
        <v>1</v>
      </c>
      <c r="U29" s="155">
        <v>0</v>
      </c>
      <c r="V29" s="155">
        <v>0</v>
      </c>
      <c r="W29" s="155">
        <v>0</v>
      </c>
      <c r="X29" s="155">
        <v>0</v>
      </c>
      <c r="Y29" s="155">
        <v>0</v>
      </c>
      <c r="Z29" s="155">
        <v>1</v>
      </c>
      <c r="AA29" s="155">
        <v>0</v>
      </c>
      <c r="AB29" s="155">
        <v>0</v>
      </c>
      <c r="AC29" s="155">
        <v>6</v>
      </c>
      <c r="AD29" s="155">
        <v>0</v>
      </c>
      <c r="AE29" s="155">
        <v>1</v>
      </c>
      <c r="AF29" s="155">
        <v>0</v>
      </c>
      <c r="AG29" s="155">
        <v>2</v>
      </c>
      <c r="AH29" s="155">
        <v>1</v>
      </c>
      <c r="AI29" s="155">
        <v>0</v>
      </c>
      <c r="AJ29" s="155">
        <v>2</v>
      </c>
      <c r="AK29" s="155">
        <v>0</v>
      </c>
      <c r="AL29" s="155">
        <v>0</v>
      </c>
      <c r="AM29" s="155">
        <v>0</v>
      </c>
      <c r="AN29" s="155">
        <v>0</v>
      </c>
      <c r="AO29" s="155">
        <v>0</v>
      </c>
      <c r="AP29" s="155">
        <v>1</v>
      </c>
    </row>
    <row r="30" spans="1:42" customFormat="1" ht="15.6" x14ac:dyDescent="0.3">
      <c r="A30" s="178" t="s">
        <v>65</v>
      </c>
      <c r="B30" s="179">
        <v>141</v>
      </c>
      <c r="C30" s="155">
        <v>0</v>
      </c>
      <c r="D30" s="155">
        <v>0</v>
      </c>
      <c r="E30" s="155">
        <v>0</v>
      </c>
      <c r="F30" s="155">
        <v>1</v>
      </c>
      <c r="G30" s="155">
        <v>2</v>
      </c>
      <c r="H30" s="155">
        <v>11</v>
      </c>
      <c r="I30" s="155">
        <v>0</v>
      </c>
      <c r="J30" s="155">
        <v>2</v>
      </c>
      <c r="K30" s="155">
        <v>0</v>
      </c>
      <c r="L30" s="155">
        <v>0</v>
      </c>
      <c r="M30" s="155">
        <v>2</v>
      </c>
      <c r="N30" s="155">
        <v>0</v>
      </c>
      <c r="O30" s="155">
        <v>0</v>
      </c>
      <c r="P30" s="155">
        <v>1</v>
      </c>
      <c r="Q30" s="155">
        <v>0</v>
      </c>
      <c r="R30" s="155">
        <v>2</v>
      </c>
      <c r="S30" s="155">
        <v>63</v>
      </c>
      <c r="T30" s="155">
        <v>7</v>
      </c>
      <c r="U30" s="155">
        <v>1</v>
      </c>
      <c r="V30" s="155">
        <v>0</v>
      </c>
      <c r="W30" s="155">
        <v>1</v>
      </c>
      <c r="X30" s="155">
        <v>0</v>
      </c>
      <c r="Y30" s="155">
        <v>0</v>
      </c>
      <c r="Z30" s="155">
        <v>0</v>
      </c>
      <c r="AA30" s="155">
        <v>0</v>
      </c>
      <c r="AB30" s="155">
        <v>1</v>
      </c>
      <c r="AC30" s="155">
        <v>16</v>
      </c>
      <c r="AD30" s="155">
        <v>0</v>
      </c>
      <c r="AE30" s="155">
        <v>0</v>
      </c>
      <c r="AF30" s="155">
        <v>0</v>
      </c>
      <c r="AG30" s="155">
        <v>10</v>
      </c>
      <c r="AH30" s="155">
        <v>2</v>
      </c>
      <c r="AI30" s="155">
        <v>0</v>
      </c>
      <c r="AJ30" s="155">
        <v>9</v>
      </c>
      <c r="AK30" s="155">
        <v>0</v>
      </c>
      <c r="AL30" s="155">
        <v>1</v>
      </c>
      <c r="AM30" s="155">
        <v>3</v>
      </c>
      <c r="AN30" s="155">
        <v>1</v>
      </c>
      <c r="AO30" s="155">
        <v>0</v>
      </c>
      <c r="AP30" s="155">
        <v>5</v>
      </c>
    </row>
    <row r="31" spans="1:42" customFormat="1" ht="15.6" x14ac:dyDescent="0.3">
      <c r="A31" s="178" t="s">
        <v>66</v>
      </c>
      <c r="B31" s="179">
        <v>183</v>
      </c>
      <c r="C31" s="155">
        <v>0</v>
      </c>
      <c r="D31" s="155">
        <v>1</v>
      </c>
      <c r="E31" s="155">
        <v>5</v>
      </c>
      <c r="F31" s="155">
        <v>2</v>
      </c>
      <c r="G31" s="155">
        <v>6</v>
      </c>
      <c r="H31" s="155">
        <v>5</v>
      </c>
      <c r="I31" s="155">
        <v>0</v>
      </c>
      <c r="J31" s="155">
        <v>0</v>
      </c>
      <c r="K31" s="155">
        <v>2</v>
      </c>
      <c r="L31" s="155">
        <v>1</v>
      </c>
      <c r="M31" s="155">
        <v>2</v>
      </c>
      <c r="N31" s="155">
        <v>0</v>
      </c>
      <c r="O31" s="155">
        <v>4</v>
      </c>
      <c r="P31" s="155">
        <v>2</v>
      </c>
      <c r="Q31" s="155">
        <v>3</v>
      </c>
      <c r="R31" s="155">
        <v>2</v>
      </c>
      <c r="S31" s="155">
        <v>41</v>
      </c>
      <c r="T31" s="155">
        <v>8</v>
      </c>
      <c r="U31" s="155">
        <v>1</v>
      </c>
      <c r="V31" s="155">
        <v>0</v>
      </c>
      <c r="W31" s="155">
        <v>1</v>
      </c>
      <c r="X31" s="155">
        <v>3</v>
      </c>
      <c r="Y31" s="155">
        <v>1</v>
      </c>
      <c r="Z31" s="155">
        <v>1</v>
      </c>
      <c r="AA31" s="155">
        <v>2</v>
      </c>
      <c r="AB31" s="155">
        <v>3</v>
      </c>
      <c r="AC31" s="155">
        <v>5</v>
      </c>
      <c r="AD31" s="155">
        <v>1</v>
      </c>
      <c r="AE31" s="155">
        <v>1</v>
      </c>
      <c r="AF31" s="155">
        <v>0</v>
      </c>
      <c r="AG31" s="155">
        <v>17</v>
      </c>
      <c r="AH31" s="155">
        <v>38</v>
      </c>
      <c r="AI31" s="155">
        <v>1</v>
      </c>
      <c r="AJ31" s="155">
        <v>6</v>
      </c>
      <c r="AK31" s="155">
        <v>0</v>
      </c>
      <c r="AL31" s="155">
        <v>1</v>
      </c>
      <c r="AM31" s="155">
        <v>6</v>
      </c>
      <c r="AN31" s="155">
        <v>1</v>
      </c>
      <c r="AO31" s="155">
        <v>3</v>
      </c>
      <c r="AP31" s="155">
        <v>7</v>
      </c>
    </row>
    <row r="32" spans="1:42" customFormat="1" ht="15.6" x14ac:dyDescent="0.3">
      <c r="A32" s="178" t="s">
        <v>67</v>
      </c>
      <c r="B32" s="179">
        <v>54</v>
      </c>
      <c r="C32" s="155">
        <v>0</v>
      </c>
      <c r="D32" s="155">
        <v>0</v>
      </c>
      <c r="E32" s="155">
        <v>0</v>
      </c>
      <c r="F32" s="155">
        <v>0</v>
      </c>
      <c r="G32" s="155">
        <v>0</v>
      </c>
      <c r="H32" s="155">
        <v>10</v>
      </c>
      <c r="I32" s="155">
        <v>0</v>
      </c>
      <c r="J32" s="155">
        <v>0</v>
      </c>
      <c r="K32" s="155">
        <v>0</v>
      </c>
      <c r="L32" s="155">
        <v>0</v>
      </c>
      <c r="M32" s="155">
        <v>0</v>
      </c>
      <c r="N32" s="155">
        <v>0</v>
      </c>
      <c r="O32" s="155">
        <v>0</v>
      </c>
      <c r="P32" s="155">
        <v>0</v>
      </c>
      <c r="Q32" s="155">
        <v>0</v>
      </c>
      <c r="R32" s="155">
        <v>0</v>
      </c>
      <c r="S32" s="155">
        <v>17</v>
      </c>
      <c r="T32" s="155">
        <v>2</v>
      </c>
      <c r="U32" s="155">
        <v>0</v>
      </c>
      <c r="V32" s="155">
        <v>0</v>
      </c>
      <c r="W32" s="155">
        <v>0</v>
      </c>
      <c r="X32" s="155">
        <v>0</v>
      </c>
      <c r="Y32" s="155">
        <v>2</v>
      </c>
      <c r="Z32" s="155">
        <v>0</v>
      </c>
      <c r="AA32" s="155">
        <v>0</v>
      </c>
      <c r="AB32" s="155">
        <v>1</v>
      </c>
      <c r="AC32" s="155">
        <v>8</v>
      </c>
      <c r="AD32" s="155">
        <v>1</v>
      </c>
      <c r="AE32" s="155">
        <v>2</v>
      </c>
      <c r="AF32" s="155">
        <v>0</v>
      </c>
      <c r="AG32" s="155">
        <v>4</v>
      </c>
      <c r="AH32" s="155">
        <v>1</v>
      </c>
      <c r="AI32" s="155">
        <v>0</v>
      </c>
      <c r="AJ32" s="155">
        <v>1</v>
      </c>
      <c r="AK32" s="155">
        <v>0</v>
      </c>
      <c r="AL32" s="155">
        <v>1</v>
      </c>
      <c r="AM32" s="155">
        <v>1</v>
      </c>
      <c r="AN32" s="155">
        <v>0</v>
      </c>
      <c r="AO32" s="155">
        <v>0</v>
      </c>
      <c r="AP32" s="155">
        <v>3</v>
      </c>
    </row>
    <row r="33" spans="1:42" customFormat="1" ht="15.6" x14ac:dyDescent="0.3">
      <c r="A33" s="178" t="s">
        <v>68</v>
      </c>
      <c r="B33" s="179">
        <v>262</v>
      </c>
      <c r="C33" s="155">
        <v>0</v>
      </c>
      <c r="D33" s="155">
        <v>0</v>
      </c>
      <c r="E33" s="155">
        <v>9</v>
      </c>
      <c r="F33" s="155">
        <v>1</v>
      </c>
      <c r="G33" s="155">
        <v>3</v>
      </c>
      <c r="H33" s="155">
        <v>26</v>
      </c>
      <c r="I33" s="155">
        <v>0</v>
      </c>
      <c r="J33" s="155">
        <v>2</v>
      </c>
      <c r="K33" s="155">
        <v>0</v>
      </c>
      <c r="L33" s="155">
        <v>0</v>
      </c>
      <c r="M33" s="155">
        <v>3</v>
      </c>
      <c r="N33" s="155">
        <v>0</v>
      </c>
      <c r="O33" s="155">
        <v>3</v>
      </c>
      <c r="P33" s="155">
        <v>1</v>
      </c>
      <c r="Q33" s="155">
        <v>3</v>
      </c>
      <c r="R33" s="155">
        <v>1</v>
      </c>
      <c r="S33" s="155">
        <v>72</v>
      </c>
      <c r="T33" s="155">
        <v>12</v>
      </c>
      <c r="U33" s="155">
        <v>0</v>
      </c>
      <c r="V33" s="155">
        <v>3</v>
      </c>
      <c r="W33" s="155">
        <v>6</v>
      </c>
      <c r="X33" s="155">
        <v>0</v>
      </c>
      <c r="Y33" s="155">
        <v>0</v>
      </c>
      <c r="Z33" s="155">
        <v>1</v>
      </c>
      <c r="AA33" s="155">
        <v>1</v>
      </c>
      <c r="AB33" s="155">
        <v>0</v>
      </c>
      <c r="AC33" s="155">
        <v>39</v>
      </c>
      <c r="AD33" s="155">
        <v>1</v>
      </c>
      <c r="AE33" s="155">
        <v>4</v>
      </c>
      <c r="AF33" s="155">
        <v>0</v>
      </c>
      <c r="AG33" s="155">
        <v>26</v>
      </c>
      <c r="AH33" s="155">
        <v>14</v>
      </c>
      <c r="AI33" s="155">
        <v>0</v>
      </c>
      <c r="AJ33" s="155">
        <v>13</v>
      </c>
      <c r="AK33" s="155">
        <v>0</v>
      </c>
      <c r="AL33" s="155">
        <v>0</v>
      </c>
      <c r="AM33" s="155">
        <v>11</v>
      </c>
      <c r="AN33" s="155">
        <v>3</v>
      </c>
      <c r="AO33" s="155">
        <v>1</v>
      </c>
      <c r="AP33" s="155">
        <v>3</v>
      </c>
    </row>
    <row r="34" spans="1:42" customFormat="1" ht="15.6" x14ac:dyDescent="0.3">
      <c r="A34" s="178" t="s">
        <v>69</v>
      </c>
      <c r="B34" s="179">
        <v>41</v>
      </c>
      <c r="C34" s="155">
        <v>0</v>
      </c>
      <c r="D34" s="155">
        <v>0</v>
      </c>
      <c r="E34" s="155">
        <v>2</v>
      </c>
      <c r="F34" s="155">
        <v>0</v>
      </c>
      <c r="G34" s="155">
        <v>3</v>
      </c>
      <c r="H34" s="155">
        <v>3</v>
      </c>
      <c r="I34" s="155">
        <v>0</v>
      </c>
      <c r="J34" s="155">
        <v>0</v>
      </c>
      <c r="K34" s="155">
        <v>0</v>
      </c>
      <c r="L34" s="155">
        <v>0</v>
      </c>
      <c r="M34" s="155">
        <v>0</v>
      </c>
      <c r="N34" s="155">
        <v>0</v>
      </c>
      <c r="O34" s="155">
        <v>0</v>
      </c>
      <c r="P34" s="155">
        <v>0</v>
      </c>
      <c r="Q34" s="155">
        <v>0</v>
      </c>
      <c r="R34" s="155">
        <v>0</v>
      </c>
      <c r="S34" s="155">
        <v>17</v>
      </c>
      <c r="T34" s="155">
        <v>2</v>
      </c>
      <c r="U34" s="155">
        <v>0</v>
      </c>
      <c r="V34" s="155">
        <v>0</v>
      </c>
      <c r="W34" s="155">
        <v>0</v>
      </c>
      <c r="X34" s="155">
        <v>0</v>
      </c>
      <c r="Y34" s="155">
        <v>0</v>
      </c>
      <c r="Z34" s="155">
        <v>0</v>
      </c>
      <c r="AA34" s="155">
        <v>0</v>
      </c>
      <c r="AB34" s="155">
        <v>0</v>
      </c>
      <c r="AC34" s="155">
        <v>4</v>
      </c>
      <c r="AD34" s="155">
        <v>0</v>
      </c>
      <c r="AE34" s="155">
        <v>0</v>
      </c>
      <c r="AF34" s="155">
        <v>0</v>
      </c>
      <c r="AG34" s="155">
        <v>3</v>
      </c>
      <c r="AH34" s="155">
        <v>4</v>
      </c>
      <c r="AI34" s="155">
        <v>0</v>
      </c>
      <c r="AJ34" s="155">
        <v>0</v>
      </c>
      <c r="AK34" s="155">
        <v>0</v>
      </c>
      <c r="AL34" s="155">
        <v>0</v>
      </c>
      <c r="AM34" s="155">
        <v>3</v>
      </c>
      <c r="AN34" s="155">
        <v>0</v>
      </c>
      <c r="AO34" s="155">
        <v>0</v>
      </c>
      <c r="AP34" s="155">
        <v>0</v>
      </c>
    </row>
    <row r="35" spans="1:42" customFormat="1" ht="15.6" x14ac:dyDescent="0.3">
      <c r="A35" s="178" t="s">
        <v>70</v>
      </c>
      <c r="B35" s="179">
        <v>165</v>
      </c>
      <c r="C35" s="155">
        <v>0</v>
      </c>
      <c r="D35" s="155">
        <v>0</v>
      </c>
      <c r="E35" s="155">
        <v>3</v>
      </c>
      <c r="F35" s="155">
        <v>0</v>
      </c>
      <c r="G35" s="155">
        <v>0</v>
      </c>
      <c r="H35" s="155">
        <v>7</v>
      </c>
      <c r="I35" s="155">
        <v>0</v>
      </c>
      <c r="J35" s="155">
        <v>1</v>
      </c>
      <c r="K35" s="155">
        <v>0</v>
      </c>
      <c r="L35" s="155">
        <v>0</v>
      </c>
      <c r="M35" s="155">
        <v>0</v>
      </c>
      <c r="N35" s="155">
        <v>0</v>
      </c>
      <c r="O35" s="155">
        <v>0</v>
      </c>
      <c r="P35" s="155">
        <v>0</v>
      </c>
      <c r="Q35" s="155">
        <v>0</v>
      </c>
      <c r="R35" s="155">
        <v>0</v>
      </c>
      <c r="S35" s="155">
        <v>107</v>
      </c>
      <c r="T35" s="155">
        <v>7</v>
      </c>
      <c r="U35" s="155">
        <v>1</v>
      </c>
      <c r="V35" s="155">
        <v>0</v>
      </c>
      <c r="W35" s="155">
        <v>0</v>
      </c>
      <c r="X35" s="155">
        <v>0</v>
      </c>
      <c r="Y35" s="155">
        <v>0</v>
      </c>
      <c r="Z35" s="155">
        <v>0</v>
      </c>
      <c r="AA35" s="155">
        <v>0</v>
      </c>
      <c r="AB35" s="155">
        <v>0</v>
      </c>
      <c r="AC35" s="155">
        <v>15</v>
      </c>
      <c r="AD35" s="155">
        <v>1</v>
      </c>
      <c r="AE35" s="155">
        <v>0</v>
      </c>
      <c r="AF35" s="155">
        <v>0</v>
      </c>
      <c r="AG35" s="155">
        <v>9</v>
      </c>
      <c r="AH35" s="155">
        <v>1</v>
      </c>
      <c r="AI35" s="155">
        <v>0</v>
      </c>
      <c r="AJ35" s="155">
        <v>2</v>
      </c>
      <c r="AK35" s="155">
        <v>0</v>
      </c>
      <c r="AL35" s="155">
        <v>0</v>
      </c>
      <c r="AM35" s="155">
        <v>0</v>
      </c>
      <c r="AN35" s="155">
        <v>0</v>
      </c>
      <c r="AO35" s="155">
        <v>2</v>
      </c>
      <c r="AP35" s="155">
        <v>9</v>
      </c>
    </row>
    <row r="36" spans="1:42" customFormat="1" ht="15.6" x14ac:dyDescent="0.3">
      <c r="A36" s="178" t="s">
        <v>71</v>
      </c>
      <c r="B36" s="179">
        <v>91</v>
      </c>
      <c r="C36" s="155">
        <v>0</v>
      </c>
      <c r="D36" s="155">
        <v>0</v>
      </c>
      <c r="E36" s="155">
        <v>2</v>
      </c>
      <c r="F36" s="155">
        <v>1</v>
      </c>
      <c r="G36" s="155">
        <v>4</v>
      </c>
      <c r="H36" s="155">
        <v>5</v>
      </c>
      <c r="I36" s="155">
        <v>0</v>
      </c>
      <c r="J36" s="155">
        <v>1</v>
      </c>
      <c r="K36" s="155">
        <v>0</v>
      </c>
      <c r="L36" s="155">
        <v>0</v>
      </c>
      <c r="M36" s="155">
        <v>1</v>
      </c>
      <c r="N36" s="155">
        <v>0</v>
      </c>
      <c r="O36" s="155">
        <v>0</v>
      </c>
      <c r="P36" s="155">
        <v>0</v>
      </c>
      <c r="Q36" s="155">
        <v>2</v>
      </c>
      <c r="R36" s="155">
        <v>0</v>
      </c>
      <c r="S36" s="155">
        <v>24</v>
      </c>
      <c r="T36" s="155">
        <v>5</v>
      </c>
      <c r="U36" s="155">
        <v>0</v>
      </c>
      <c r="V36" s="155">
        <v>0</v>
      </c>
      <c r="W36" s="155">
        <v>2</v>
      </c>
      <c r="X36" s="155">
        <v>0</v>
      </c>
      <c r="Y36" s="155">
        <v>0</v>
      </c>
      <c r="Z36" s="155">
        <v>1</v>
      </c>
      <c r="AA36" s="155">
        <v>0</v>
      </c>
      <c r="AB36" s="155">
        <v>0</v>
      </c>
      <c r="AC36" s="155">
        <v>15</v>
      </c>
      <c r="AD36" s="155">
        <v>0</v>
      </c>
      <c r="AE36" s="155">
        <v>0</v>
      </c>
      <c r="AF36" s="155">
        <v>0</v>
      </c>
      <c r="AG36" s="155">
        <v>5</v>
      </c>
      <c r="AH36" s="155">
        <v>3</v>
      </c>
      <c r="AI36" s="155">
        <v>2</v>
      </c>
      <c r="AJ36" s="155">
        <v>5</v>
      </c>
      <c r="AK36" s="155">
        <v>0</v>
      </c>
      <c r="AL36" s="155">
        <v>0</v>
      </c>
      <c r="AM36" s="155">
        <v>7</v>
      </c>
      <c r="AN36" s="155">
        <v>2</v>
      </c>
      <c r="AO36" s="155">
        <v>2</v>
      </c>
      <c r="AP36" s="155">
        <v>2</v>
      </c>
    </row>
    <row r="37" spans="1:42" customFormat="1" ht="15.6" x14ac:dyDescent="0.3">
      <c r="A37" s="178" t="s">
        <v>72</v>
      </c>
      <c r="B37" s="179">
        <v>310</v>
      </c>
      <c r="C37" s="155">
        <v>1</v>
      </c>
      <c r="D37" s="155">
        <v>0</v>
      </c>
      <c r="E37" s="155">
        <v>2</v>
      </c>
      <c r="F37" s="155">
        <v>2</v>
      </c>
      <c r="G37" s="155">
        <v>2</v>
      </c>
      <c r="H37" s="155">
        <v>9</v>
      </c>
      <c r="I37" s="155">
        <v>0</v>
      </c>
      <c r="J37" s="155">
        <v>0</v>
      </c>
      <c r="K37" s="155">
        <v>0</v>
      </c>
      <c r="L37" s="155">
        <v>0</v>
      </c>
      <c r="M37" s="155">
        <v>0</v>
      </c>
      <c r="N37" s="155">
        <v>0</v>
      </c>
      <c r="O37" s="155">
        <v>0</v>
      </c>
      <c r="P37" s="155">
        <v>0</v>
      </c>
      <c r="Q37" s="155">
        <v>1</v>
      </c>
      <c r="R37" s="155">
        <v>0</v>
      </c>
      <c r="S37" s="155">
        <v>186</v>
      </c>
      <c r="T37" s="155">
        <v>10</v>
      </c>
      <c r="U37" s="155">
        <v>0</v>
      </c>
      <c r="V37" s="155">
        <v>0</v>
      </c>
      <c r="W37" s="155">
        <v>4</v>
      </c>
      <c r="X37" s="155">
        <v>0</v>
      </c>
      <c r="Y37" s="155">
        <v>1</v>
      </c>
      <c r="Z37" s="155">
        <v>0</v>
      </c>
      <c r="AA37" s="155">
        <v>0</v>
      </c>
      <c r="AB37" s="155">
        <v>0</v>
      </c>
      <c r="AC37" s="155">
        <v>35</v>
      </c>
      <c r="AD37" s="155">
        <v>2</v>
      </c>
      <c r="AE37" s="155">
        <v>1</v>
      </c>
      <c r="AF37" s="155">
        <v>0</v>
      </c>
      <c r="AG37" s="155">
        <v>22</v>
      </c>
      <c r="AH37" s="155">
        <v>8</v>
      </c>
      <c r="AI37" s="155">
        <v>0</v>
      </c>
      <c r="AJ37" s="155">
        <v>15</v>
      </c>
      <c r="AK37" s="155">
        <v>0</v>
      </c>
      <c r="AL37" s="155">
        <v>0</v>
      </c>
      <c r="AM37" s="155">
        <v>3</v>
      </c>
      <c r="AN37" s="155">
        <v>0</v>
      </c>
      <c r="AO37" s="155">
        <v>0</v>
      </c>
      <c r="AP37" s="155">
        <v>6</v>
      </c>
    </row>
    <row r="38" spans="1:42" customFormat="1" ht="15.6" x14ac:dyDescent="0.3">
      <c r="A38" s="178" t="s">
        <v>73</v>
      </c>
      <c r="B38" s="179">
        <v>174</v>
      </c>
      <c r="C38" s="155">
        <v>0</v>
      </c>
      <c r="D38" s="155">
        <v>0</v>
      </c>
      <c r="E38" s="155">
        <v>1</v>
      </c>
      <c r="F38" s="155">
        <v>0</v>
      </c>
      <c r="G38" s="155">
        <v>0</v>
      </c>
      <c r="H38" s="155">
        <v>8</v>
      </c>
      <c r="I38" s="155">
        <v>0</v>
      </c>
      <c r="J38" s="155">
        <v>3</v>
      </c>
      <c r="K38" s="155">
        <v>0</v>
      </c>
      <c r="L38" s="155">
        <v>0</v>
      </c>
      <c r="M38" s="155">
        <v>0</v>
      </c>
      <c r="N38" s="155">
        <v>0</v>
      </c>
      <c r="O38" s="155">
        <v>0</v>
      </c>
      <c r="P38" s="155">
        <v>1</v>
      </c>
      <c r="Q38" s="155">
        <v>0</v>
      </c>
      <c r="R38" s="155">
        <v>0</v>
      </c>
      <c r="S38" s="155">
        <v>82</v>
      </c>
      <c r="T38" s="155">
        <v>7</v>
      </c>
      <c r="U38" s="155">
        <v>0</v>
      </c>
      <c r="V38" s="155">
        <v>0</v>
      </c>
      <c r="W38" s="155">
        <v>0</v>
      </c>
      <c r="X38" s="155">
        <v>0</v>
      </c>
      <c r="Y38" s="155">
        <v>0</v>
      </c>
      <c r="Z38" s="155">
        <v>0</v>
      </c>
      <c r="AA38" s="155">
        <v>1</v>
      </c>
      <c r="AB38" s="155">
        <v>0</v>
      </c>
      <c r="AC38" s="155">
        <v>27</v>
      </c>
      <c r="AD38" s="155">
        <v>0</v>
      </c>
      <c r="AE38" s="155">
        <v>3</v>
      </c>
      <c r="AF38" s="155">
        <v>0</v>
      </c>
      <c r="AG38" s="155">
        <v>11</v>
      </c>
      <c r="AH38" s="155">
        <v>5</v>
      </c>
      <c r="AI38" s="155">
        <v>1</v>
      </c>
      <c r="AJ38" s="155">
        <v>12</v>
      </c>
      <c r="AK38" s="155">
        <v>0</v>
      </c>
      <c r="AL38" s="155">
        <v>2</v>
      </c>
      <c r="AM38" s="155">
        <v>3</v>
      </c>
      <c r="AN38" s="155">
        <v>0</v>
      </c>
      <c r="AO38" s="155">
        <v>2</v>
      </c>
      <c r="AP38" s="155">
        <v>5</v>
      </c>
    </row>
    <row r="39" spans="1:42" customFormat="1" ht="15.6" x14ac:dyDescent="0.3">
      <c r="A39" s="178" t="s">
        <v>74</v>
      </c>
      <c r="B39" s="179">
        <v>35</v>
      </c>
      <c r="C39" s="155">
        <v>0</v>
      </c>
      <c r="D39" s="155">
        <v>0</v>
      </c>
      <c r="E39" s="155">
        <v>1</v>
      </c>
      <c r="F39" s="155">
        <v>1</v>
      </c>
      <c r="G39" s="155">
        <v>0</v>
      </c>
      <c r="H39" s="155">
        <v>1</v>
      </c>
      <c r="I39" s="155">
        <v>0</v>
      </c>
      <c r="J39" s="155">
        <v>2</v>
      </c>
      <c r="K39" s="155">
        <v>0</v>
      </c>
      <c r="L39" s="155">
        <v>0</v>
      </c>
      <c r="M39" s="155">
        <v>0</v>
      </c>
      <c r="N39" s="155">
        <v>0</v>
      </c>
      <c r="O39" s="155">
        <v>1</v>
      </c>
      <c r="P39" s="155">
        <v>1</v>
      </c>
      <c r="Q39" s="155">
        <v>3</v>
      </c>
      <c r="R39" s="155">
        <v>0</v>
      </c>
      <c r="S39" s="155">
        <v>8</v>
      </c>
      <c r="T39" s="155">
        <v>0</v>
      </c>
      <c r="U39" s="155">
        <v>0</v>
      </c>
      <c r="V39" s="155">
        <v>0</v>
      </c>
      <c r="W39" s="155">
        <v>2</v>
      </c>
      <c r="X39" s="155">
        <v>0</v>
      </c>
      <c r="Y39" s="155">
        <v>0</v>
      </c>
      <c r="Z39" s="155">
        <v>0</v>
      </c>
      <c r="AA39" s="155">
        <v>1</v>
      </c>
      <c r="AB39" s="155">
        <v>0</v>
      </c>
      <c r="AC39" s="155">
        <v>4</v>
      </c>
      <c r="AD39" s="155">
        <v>0</v>
      </c>
      <c r="AE39" s="155">
        <v>0</v>
      </c>
      <c r="AF39" s="155">
        <v>0</v>
      </c>
      <c r="AG39" s="155">
        <v>2</v>
      </c>
      <c r="AH39" s="155">
        <v>5</v>
      </c>
      <c r="AI39" s="155">
        <v>0</v>
      </c>
      <c r="AJ39" s="155">
        <v>1</v>
      </c>
      <c r="AK39" s="155">
        <v>0</v>
      </c>
      <c r="AL39" s="155">
        <v>0</v>
      </c>
      <c r="AM39" s="155">
        <v>1</v>
      </c>
      <c r="AN39" s="155">
        <v>1</v>
      </c>
      <c r="AO39" s="155">
        <v>0</v>
      </c>
      <c r="AP39" s="155">
        <v>0</v>
      </c>
    </row>
    <row r="40" spans="1:42" customFormat="1" ht="15.6" x14ac:dyDescent="0.3">
      <c r="A40" s="178" t="s">
        <v>75</v>
      </c>
      <c r="B40" s="179">
        <v>162</v>
      </c>
      <c r="C40" s="155">
        <v>0</v>
      </c>
      <c r="D40" s="155">
        <v>0</v>
      </c>
      <c r="E40" s="155">
        <v>1</v>
      </c>
      <c r="F40" s="155">
        <v>1</v>
      </c>
      <c r="G40" s="155">
        <v>0</v>
      </c>
      <c r="H40" s="155">
        <v>4</v>
      </c>
      <c r="I40" s="155">
        <v>0</v>
      </c>
      <c r="J40" s="155">
        <v>0</v>
      </c>
      <c r="K40" s="155">
        <v>0</v>
      </c>
      <c r="L40" s="155">
        <v>0</v>
      </c>
      <c r="M40" s="155">
        <v>3</v>
      </c>
      <c r="N40" s="155">
        <v>0</v>
      </c>
      <c r="O40" s="155">
        <v>0</v>
      </c>
      <c r="P40" s="155">
        <v>1</v>
      </c>
      <c r="Q40" s="155">
        <v>5</v>
      </c>
      <c r="R40" s="155">
        <v>1</v>
      </c>
      <c r="S40" s="155">
        <v>87</v>
      </c>
      <c r="T40" s="155">
        <v>6</v>
      </c>
      <c r="U40" s="155">
        <v>0</v>
      </c>
      <c r="V40" s="155">
        <v>1</v>
      </c>
      <c r="W40" s="155">
        <v>0</v>
      </c>
      <c r="X40" s="155">
        <v>0</v>
      </c>
      <c r="Y40" s="155">
        <v>1</v>
      </c>
      <c r="Z40" s="155">
        <v>2</v>
      </c>
      <c r="AA40" s="155">
        <v>0</v>
      </c>
      <c r="AB40" s="155">
        <v>0</v>
      </c>
      <c r="AC40" s="155">
        <v>15</v>
      </c>
      <c r="AD40" s="155">
        <v>0</v>
      </c>
      <c r="AE40" s="155">
        <v>1</v>
      </c>
      <c r="AF40" s="155">
        <v>0</v>
      </c>
      <c r="AG40" s="155">
        <v>13</v>
      </c>
      <c r="AH40" s="155">
        <v>6</v>
      </c>
      <c r="AI40" s="155">
        <v>0</v>
      </c>
      <c r="AJ40" s="155">
        <v>8</v>
      </c>
      <c r="AK40" s="155">
        <v>0</v>
      </c>
      <c r="AL40" s="155">
        <v>0</v>
      </c>
      <c r="AM40" s="155">
        <v>2</v>
      </c>
      <c r="AN40" s="155">
        <v>0</v>
      </c>
      <c r="AO40" s="155">
        <v>1</v>
      </c>
      <c r="AP40" s="155">
        <v>3</v>
      </c>
    </row>
    <row r="41" spans="1:42" customFormat="1" ht="15.6" x14ac:dyDescent="0.3">
      <c r="A41" s="178" t="s">
        <v>76</v>
      </c>
      <c r="B41" s="179">
        <v>92</v>
      </c>
      <c r="C41" s="155">
        <v>0</v>
      </c>
      <c r="D41" s="155">
        <v>0</v>
      </c>
      <c r="E41" s="155">
        <v>2</v>
      </c>
      <c r="F41" s="155">
        <v>0</v>
      </c>
      <c r="G41" s="155">
        <v>3</v>
      </c>
      <c r="H41" s="155">
        <v>1</v>
      </c>
      <c r="I41" s="155">
        <v>0</v>
      </c>
      <c r="J41" s="155">
        <v>1</v>
      </c>
      <c r="K41" s="155">
        <v>1</v>
      </c>
      <c r="L41" s="155">
        <v>1</v>
      </c>
      <c r="M41" s="155">
        <v>0</v>
      </c>
      <c r="N41" s="155">
        <v>0</v>
      </c>
      <c r="O41" s="155">
        <v>1</v>
      </c>
      <c r="P41" s="155">
        <v>1</v>
      </c>
      <c r="Q41" s="155">
        <v>1</v>
      </c>
      <c r="R41" s="155">
        <v>0</v>
      </c>
      <c r="S41" s="155">
        <v>29</v>
      </c>
      <c r="T41" s="155">
        <v>5</v>
      </c>
      <c r="U41" s="155">
        <v>1</v>
      </c>
      <c r="V41" s="155">
        <v>0</v>
      </c>
      <c r="W41" s="155">
        <v>0</v>
      </c>
      <c r="X41" s="155">
        <v>0</v>
      </c>
      <c r="Y41" s="155">
        <v>1</v>
      </c>
      <c r="Z41" s="155">
        <v>0</v>
      </c>
      <c r="AA41" s="155">
        <v>0</v>
      </c>
      <c r="AB41" s="155">
        <v>0</v>
      </c>
      <c r="AC41" s="155">
        <v>19</v>
      </c>
      <c r="AD41" s="155">
        <v>0</v>
      </c>
      <c r="AE41" s="155">
        <v>2</v>
      </c>
      <c r="AF41" s="155">
        <v>0</v>
      </c>
      <c r="AG41" s="155">
        <v>9</v>
      </c>
      <c r="AH41" s="155">
        <v>4</v>
      </c>
      <c r="AI41" s="155">
        <v>1</v>
      </c>
      <c r="AJ41" s="155">
        <v>2</v>
      </c>
      <c r="AK41" s="155">
        <v>0</v>
      </c>
      <c r="AL41" s="155">
        <v>1</v>
      </c>
      <c r="AM41" s="155">
        <v>1</v>
      </c>
      <c r="AN41" s="155">
        <v>0</v>
      </c>
      <c r="AO41" s="155">
        <v>0</v>
      </c>
      <c r="AP41" s="155">
        <v>5</v>
      </c>
    </row>
    <row r="42" spans="1:42" customFormat="1" ht="15.6" x14ac:dyDescent="0.3">
      <c r="A42" s="178" t="s">
        <v>77</v>
      </c>
      <c r="B42" s="179">
        <v>1415</v>
      </c>
      <c r="C42" s="155">
        <v>1</v>
      </c>
      <c r="D42" s="155">
        <v>8</v>
      </c>
      <c r="E42" s="155">
        <v>43</v>
      </c>
      <c r="F42" s="155">
        <v>8</v>
      </c>
      <c r="G42" s="155">
        <v>11</v>
      </c>
      <c r="H42" s="155">
        <v>494</v>
      </c>
      <c r="I42" s="155">
        <v>1</v>
      </c>
      <c r="J42" s="155">
        <v>60</v>
      </c>
      <c r="K42" s="155">
        <v>2</v>
      </c>
      <c r="L42" s="155">
        <v>3</v>
      </c>
      <c r="M42" s="155">
        <v>14</v>
      </c>
      <c r="N42" s="155">
        <v>0</v>
      </c>
      <c r="O42" s="155">
        <v>9</v>
      </c>
      <c r="P42" s="155">
        <v>11</v>
      </c>
      <c r="Q42" s="155">
        <v>10</v>
      </c>
      <c r="R42" s="155">
        <v>8</v>
      </c>
      <c r="S42" s="155">
        <v>229</v>
      </c>
      <c r="T42" s="155">
        <v>30</v>
      </c>
      <c r="U42" s="155">
        <v>5</v>
      </c>
      <c r="V42" s="155">
        <v>36</v>
      </c>
      <c r="W42" s="155">
        <v>15</v>
      </c>
      <c r="X42" s="155">
        <v>4</v>
      </c>
      <c r="Y42" s="155">
        <v>5</v>
      </c>
      <c r="Z42" s="155">
        <v>3</v>
      </c>
      <c r="AA42" s="155">
        <v>15</v>
      </c>
      <c r="AB42" s="155">
        <v>0</v>
      </c>
      <c r="AC42" s="155">
        <v>77</v>
      </c>
      <c r="AD42" s="155">
        <v>5</v>
      </c>
      <c r="AE42" s="155">
        <v>3</v>
      </c>
      <c r="AF42" s="155">
        <v>19</v>
      </c>
      <c r="AG42" s="155">
        <v>61</v>
      </c>
      <c r="AH42" s="155">
        <v>68</v>
      </c>
      <c r="AI42" s="155">
        <v>5</v>
      </c>
      <c r="AJ42" s="155">
        <v>41</v>
      </c>
      <c r="AK42" s="155">
        <v>3</v>
      </c>
      <c r="AL42" s="155">
        <v>21</v>
      </c>
      <c r="AM42" s="155">
        <v>30</v>
      </c>
      <c r="AN42" s="155">
        <v>6</v>
      </c>
      <c r="AO42" s="155">
        <v>14</v>
      </c>
      <c r="AP42" s="155">
        <v>37</v>
      </c>
    </row>
    <row r="43" spans="1:42" customFormat="1" ht="15.6" x14ac:dyDescent="0.3">
      <c r="A43" s="178" t="s">
        <v>78</v>
      </c>
      <c r="B43" s="179">
        <v>184</v>
      </c>
      <c r="C43" s="155">
        <v>0</v>
      </c>
      <c r="D43" s="155">
        <v>1</v>
      </c>
      <c r="E43" s="155">
        <v>5</v>
      </c>
      <c r="F43" s="155">
        <v>2</v>
      </c>
      <c r="G43" s="155">
        <v>1</v>
      </c>
      <c r="H43" s="155">
        <v>7</v>
      </c>
      <c r="I43" s="155">
        <v>0</v>
      </c>
      <c r="J43" s="155">
        <v>1</v>
      </c>
      <c r="K43" s="155">
        <v>1</v>
      </c>
      <c r="L43" s="155">
        <v>0</v>
      </c>
      <c r="M43" s="155">
        <v>0</v>
      </c>
      <c r="N43" s="155">
        <v>0</v>
      </c>
      <c r="O43" s="155">
        <v>0</v>
      </c>
      <c r="P43" s="155">
        <v>0</v>
      </c>
      <c r="Q43" s="155">
        <v>5</v>
      </c>
      <c r="R43" s="155">
        <v>0</v>
      </c>
      <c r="S43" s="155">
        <v>98</v>
      </c>
      <c r="T43" s="155">
        <v>4</v>
      </c>
      <c r="U43" s="155">
        <v>2</v>
      </c>
      <c r="V43" s="155">
        <v>0</v>
      </c>
      <c r="W43" s="155">
        <v>1</v>
      </c>
      <c r="X43" s="155">
        <v>0</v>
      </c>
      <c r="Y43" s="155">
        <v>0</v>
      </c>
      <c r="Z43" s="155">
        <v>0</v>
      </c>
      <c r="AA43" s="155">
        <v>1</v>
      </c>
      <c r="AB43" s="155">
        <v>0</v>
      </c>
      <c r="AC43" s="155">
        <v>16</v>
      </c>
      <c r="AD43" s="155">
        <v>0</v>
      </c>
      <c r="AE43" s="155">
        <v>1</v>
      </c>
      <c r="AF43" s="155">
        <v>0</v>
      </c>
      <c r="AG43" s="155">
        <v>15</v>
      </c>
      <c r="AH43" s="155">
        <v>5</v>
      </c>
      <c r="AI43" s="155">
        <v>2</v>
      </c>
      <c r="AJ43" s="155">
        <v>8</v>
      </c>
      <c r="AK43" s="155">
        <v>1</v>
      </c>
      <c r="AL43" s="155">
        <v>0</v>
      </c>
      <c r="AM43" s="155">
        <v>1</v>
      </c>
      <c r="AN43" s="155">
        <v>0</v>
      </c>
      <c r="AO43" s="155">
        <v>1</v>
      </c>
      <c r="AP43" s="155">
        <v>5</v>
      </c>
    </row>
    <row r="44" spans="1:42" customFormat="1" ht="15.6" x14ac:dyDescent="0.3">
      <c r="A44" s="178" t="s">
        <v>79</v>
      </c>
      <c r="B44" s="179">
        <v>11</v>
      </c>
      <c r="C44" s="155">
        <v>0</v>
      </c>
      <c r="D44" s="155">
        <v>0</v>
      </c>
      <c r="E44" s="155">
        <v>0</v>
      </c>
      <c r="F44" s="155">
        <v>0</v>
      </c>
      <c r="G44" s="155">
        <v>0</v>
      </c>
      <c r="H44" s="155">
        <v>0</v>
      </c>
      <c r="I44" s="155">
        <v>0</v>
      </c>
      <c r="J44" s="155">
        <v>0</v>
      </c>
      <c r="K44" s="155">
        <v>0</v>
      </c>
      <c r="L44" s="155">
        <v>0</v>
      </c>
      <c r="M44" s="155">
        <v>0</v>
      </c>
      <c r="N44" s="155">
        <v>0</v>
      </c>
      <c r="O44" s="155">
        <v>0</v>
      </c>
      <c r="P44" s="155">
        <v>0</v>
      </c>
      <c r="Q44" s="155">
        <v>1</v>
      </c>
      <c r="R44" s="155">
        <v>0</v>
      </c>
      <c r="S44" s="155">
        <v>5</v>
      </c>
      <c r="T44" s="155">
        <v>1</v>
      </c>
      <c r="U44" s="155">
        <v>0</v>
      </c>
      <c r="V44" s="155">
        <v>0</v>
      </c>
      <c r="W44" s="155">
        <v>0</v>
      </c>
      <c r="X44" s="155">
        <v>0</v>
      </c>
      <c r="Y44" s="155">
        <v>0</v>
      </c>
      <c r="Z44" s="155">
        <v>0</v>
      </c>
      <c r="AA44" s="155">
        <v>0</v>
      </c>
      <c r="AB44" s="155">
        <v>0</v>
      </c>
      <c r="AC44" s="155">
        <v>1</v>
      </c>
      <c r="AD44" s="155">
        <v>0</v>
      </c>
      <c r="AE44" s="155">
        <v>0</v>
      </c>
      <c r="AF44" s="155">
        <v>0</v>
      </c>
      <c r="AG44" s="155">
        <v>0</v>
      </c>
      <c r="AH44" s="155">
        <v>0</v>
      </c>
      <c r="AI44" s="155">
        <v>0</v>
      </c>
      <c r="AJ44" s="155">
        <v>0</v>
      </c>
      <c r="AK44" s="155">
        <v>0</v>
      </c>
      <c r="AL44" s="155">
        <v>0</v>
      </c>
      <c r="AM44" s="155">
        <v>3</v>
      </c>
      <c r="AN44" s="155">
        <v>0</v>
      </c>
      <c r="AO44" s="155">
        <v>0</v>
      </c>
      <c r="AP44" s="155">
        <v>0</v>
      </c>
    </row>
    <row r="45" spans="1:42" customFormat="1" ht="15.6" x14ac:dyDescent="0.3">
      <c r="A45" s="178" t="s">
        <v>80</v>
      </c>
      <c r="B45" s="179">
        <v>105</v>
      </c>
      <c r="C45" s="155">
        <v>0</v>
      </c>
      <c r="D45" s="155">
        <v>0</v>
      </c>
      <c r="E45" s="155">
        <v>3</v>
      </c>
      <c r="F45" s="155">
        <v>0</v>
      </c>
      <c r="G45" s="155">
        <v>0</v>
      </c>
      <c r="H45" s="155">
        <v>5</v>
      </c>
      <c r="I45" s="155">
        <v>0</v>
      </c>
      <c r="J45" s="155">
        <v>2</v>
      </c>
      <c r="K45" s="155">
        <v>3</v>
      </c>
      <c r="L45" s="155">
        <v>0</v>
      </c>
      <c r="M45" s="155">
        <v>0</v>
      </c>
      <c r="N45" s="155">
        <v>0</v>
      </c>
      <c r="O45" s="155">
        <v>0</v>
      </c>
      <c r="P45" s="155">
        <v>0</v>
      </c>
      <c r="Q45" s="155">
        <v>1</v>
      </c>
      <c r="R45" s="155">
        <v>0</v>
      </c>
      <c r="S45" s="155">
        <v>30</v>
      </c>
      <c r="T45" s="155">
        <v>17</v>
      </c>
      <c r="U45" s="155">
        <v>0</v>
      </c>
      <c r="V45" s="155">
        <v>0</v>
      </c>
      <c r="W45" s="155">
        <v>0</v>
      </c>
      <c r="X45" s="155">
        <v>0</v>
      </c>
      <c r="Y45" s="155">
        <v>0</v>
      </c>
      <c r="Z45" s="155">
        <v>0</v>
      </c>
      <c r="AA45" s="155">
        <v>0</v>
      </c>
      <c r="AB45" s="155">
        <v>0</v>
      </c>
      <c r="AC45" s="155">
        <v>11</v>
      </c>
      <c r="AD45" s="155">
        <v>0</v>
      </c>
      <c r="AE45" s="155">
        <v>2</v>
      </c>
      <c r="AF45" s="155">
        <v>0</v>
      </c>
      <c r="AG45" s="155">
        <v>6</v>
      </c>
      <c r="AH45" s="155">
        <v>7</v>
      </c>
      <c r="AI45" s="155">
        <v>0</v>
      </c>
      <c r="AJ45" s="155">
        <v>10</v>
      </c>
      <c r="AK45" s="155">
        <v>0</v>
      </c>
      <c r="AL45" s="155">
        <v>0</v>
      </c>
      <c r="AM45" s="155">
        <v>2</v>
      </c>
      <c r="AN45" s="155">
        <v>0</v>
      </c>
      <c r="AO45" s="155">
        <v>0</v>
      </c>
      <c r="AP45" s="155">
        <v>6</v>
      </c>
    </row>
    <row r="46" spans="1:42" customFormat="1" ht="15.6" x14ac:dyDescent="0.3">
      <c r="A46" s="178" t="s">
        <v>81</v>
      </c>
      <c r="B46" s="179">
        <v>35</v>
      </c>
      <c r="C46" s="155">
        <v>0</v>
      </c>
      <c r="D46" s="155">
        <v>0</v>
      </c>
      <c r="E46" s="155">
        <v>1</v>
      </c>
      <c r="F46" s="155">
        <v>0</v>
      </c>
      <c r="G46" s="155">
        <v>2</v>
      </c>
      <c r="H46" s="155">
        <v>1</v>
      </c>
      <c r="I46" s="155">
        <v>0</v>
      </c>
      <c r="J46" s="155">
        <v>2</v>
      </c>
      <c r="K46" s="155">
        <v>0</v>
      </c>
      <c r="L46" s="155">
        <v>0</v>
      </c>
      <c r="M46" s="155">
        <v>0</v>
      </c>
      <c r="N46" s="155">
        <v>0</v>
      </c>
      <c r="O46" s="155">
        <v>0</v>
      </c>
      <c r="P46" s="155">
        <v>1</v>
      </c>
      <c r="Q46" s="155">
        <v>0</v>
      </c>
      <c r="R46" s="155">
        <v>0</v>
      </c>
      <c r="S46" s="155">
        <v>8</v>
      </c>
      <c r="T46" s="155">
        <v>5</v>
      </c>
      <c r="U46" s="155">
        <v>0</v>
      </c>
      <c r="V46" s="155">
        <v>0</v>
      </c>
      <c r="W46" s="155">
        <v>2</v>
      </c>
      <c r="X46" s="155">
        <v>0</v>
      </c>
      <c r="Y46" s="155">
        <v>0</v>
      </c>
      <c r="Z46" s="155">
        <v>0</v>
      </c>
      <c r="AA46" s="155">
        <v>0</v>
      </c>
      <c r="AB46" s="155">
        <v>0</v>
      </c>
      <c r="AC46" s="155">
        <v>3</v>
      </c>
      <c r="AD46" s="155">
        <v>0</v>
      </c>
      <c r="AE46" s="155">
        <v>0</v>
      </c>
      <c r="AF46" s="155">
        <v>0</v>
      </c>
      <c r="AG46" s="155">
        <v>3</v>
      </c>
      <c r="AH46" s="155">
        <v>2</v>
      </c>
      <c r="AI46" s="155">
        <v>0</v>
      </c>
      <c r="AJ46" s="155">
        <v>1</v>
      </c>
      <c r="AK46" s="155">
        <v>0</v>
      </c>
      <c r="AL46" s="155">
        <v>0</v>
      </c>
      <c r="AM46" s="155">
        <v>1</v>
      </c>
      <c r="AN46" s="155">
        <v>1</v>
      </c>
      <c r="AO46" s="155">
        <v>1</v>
      </c>
      <c r="AP46" s="155">
        <v>1</v>
      </c>
    </row>
    <row r="47" spans="1:42" customFormat="1" ht="15.6" x14ac:dyDescent="0.3">
      <c r="A47" s="178" t="s">
        <v>82</v>
      </c>
      <c r="B47" s="179">
        <v>113</v>
      </c>
      <c r="C47" s="155">
        <v>0</v>
      </c>
      <c r="D47" s="155">
        <v>0</v>
      </c>
      <c r="E47" s="155">
        <v>3</v>
      </c>
      <c r="F47" s="155">
        <v>0</v>
      </c>
      <c r="G47" s="155">
        <v>2</v>
      </c>
      <c r="H47" s="155">
        <v>5</v>
      </c>
      <c r="I47" s="155">
        <v>0</v>
      </c>
      <c r="J47" s="155">
        <v>1</v>
      </c>
      <c r="K47" s="155">
        <v>1</v>
      </c>
      <c r="L47" s="155">
        <v>0</v>
      </c>
      <c r="M47" s="155">
        <v>0</v>
      </c>
      <c r="N47" s="155">
        <v>0</v>
      </c>
      <c r="O47" s="155">
        <v>0</v>
      </c>
      <c r="P47" s="155">
        <v>2</v>
      </c>
      <c r="Q47" s="155">
        <v>2</v>
      </c>
      <c r="R47" s="155">
        <v>0</v>
      </c>
      <c r="S47" s="155">
        <v>45</v>
      </c>
      <c r="T47" s="155">
        <v>4</v>
      </c>
      <c r="U47" s="155">
        <v>0</v>
      </c>
      <c r="V47" s="155">
        <v>0</v>
      </c>
      <c r="W47" s="155">
        <v>0</v>
      </c>
      <c r="X47" s="155">
        <v>0</v>
      </c>
      <c r="Y47" s="155">
        <v>0</v>
      </c>
      <c r="Z47" s="155">
        <v>0</v>
      </c>
      <c r="AA47" s="155">
        <v>0</v>
      </c>
      <c r="AB47" s="155">
        <v>0</v>
      </c>
      <c r="AC47" s="155">
        <v>20</v>
      </c>
      <c r="AD47" s="155">
        <v>0</v>
      </c>
      <c r="AE47" s="155">
        <v>1</v>
      </c>
      <c r="AF47" s="155">
        <v>0</v>
      </c>
      <c r="AG47" s="155">
        <v>7</v>
      </c>
      <c r="AH47" s="155">
        <v>4</v>
      </c>
      <c r="AI47" s="155">
        <v>0</v>
      </c>
      <c r="AJ47" s="155">
        <v>6</v>
      </c>
      <c r="AK47" s="155">
        <v>0</v>
      </c>
      <c r="AL47" s="155">
        <v>2</v>
      </c>
      <c r="AM47" s="155">
        <v>4</v>
      </c>
      <c r="AN47" s="155">
        <v>1</v>
      </c>
      <c r="AO47" s="155">
        <v>0</v>
      </c>
      <c r="AP47" s="155">
        <v>3</v>
      </c>
    </row>
    <row r="48" spans="1:42" customFormat="1" ht="15.6" x14ac:dyDescent="0.3">
      <c r="A48" s="178" t="s">
        <v>83</v>
      </c>
      <c r="B48" s="179">
        <v>711</v>
      </c>
      <c r="C48" s="155">
        <v>2</v>
      </c>
      <c r="D48" s="155">
        <v>0</v>
      </c>
      <c r="E48" s="155">
        <v>11</v>
      </c>
      <c r="F48" s="155">
        <v>4</v>
      </c>
      <c r="G48" s="155">
        <v>7</v>
      </c>
      <c r="H48" s="155">
        <v>28</v>
      </c>
      <c r="I48" s="155">
        <v>0</v>
      </c>
      <c r="J48" s="155">
        <v>5</v>
      </c>
      <c r="K48" s="155">
        <v>0</v>
      </c>
      <c r="L48" s="155">
        <v>0</v>
      </c>
      <c r="M48" s="155">
        <v>2</v>
      </c>
      <c r="N48" s="155">
        <v>0</v>
      </c>
      <c r="O48" s="155">
        <v>0</v>
      </c>
      <c r="P48" s="155">
        <v>0</v>
      </c>
      <c r="Q48" s="155">
        <v>10</v>
      </c>
      <c r="R48" s="155">
        <v>3</v>
      </c>
      <c r="S48" s="155">
        <v>315</v>
      </c>
      <c r="T48" s="155">
        <v>36</v>
      </c>
      <c r="U48" s="155">
        <v>6</v>
      </c>
      <c r="V48" s="155">
        <v>0</v>
      </c>
      <c r="W48" s="155">
        <v>4</v>
      </c>
      <c r="X48" s="155">
        <v>0</v>
      </c>
      <c r="Y48" s="155">
        <v>7</v>
      </c>
      <c r="Z48" s="155">
        <v>1</v>
      </c>
      <c r="AA48" s="155">
        <v>1</v>
      </c>
      <c r="AB48" s="155">
        <v>1</v>
      </c>
      <c r="AC48" s="155">
        <v>84</v>
      </c>
      <c r="AD48" s="155">
        <v>3</v>
      </c>
      <c r="AE48" s="155">
        <v>13</v>
      </c>
      <c r="AF48" s="155">
        <v>0</v>
      </c>
      <c r="AG48" s="155">
        <v>56</v>
      </c>
      <c r="AH48" s="155">
        <v>20</v>
      </c>
      <c r="AI48" s="155">
        <v>0</v>
      </c>
      <c r="AJ48" s="155">
        <v>37</v>
      </c>
      <c r="AK48" s="155">
        <v>0</v>
      </c>
      <c r="AL48" s="155">
        <v>0</v>
      </c>
      <c r="AM48" s="155">
        <v>19</v>
      </c>
      <c r="AN48" s="155">
        <v>1</v>
      </c>
      <c r="AO48" s="155">
        <v>10</v>
      </c>
      <c r="AP48" s="155">
        <v>25</v>
      </c>
    </row>
    <row r="49" spans="1:42" customFormat="1" ht="15.6" x14ac:dyDescent="0.3">
      <c r="A49" s="178" t="s">
        <v>84</v>
      </c>
      <c r="B49" s="179">
        <v>229</v>
      </c>
      <c r="C49" s="155">
        <v>0</v>
      </c>
      <c r="D49" s="155">
        <v>0</v>
      </c>
      <c r="E49" s="155">
        <v>3</v>
      </c>
      <c r="F49" s="155">
        <v>2</v>
      </c>
      <c r="G49" s="155">
        <v>2</v>
      </c>
      <c r="H49" s="155">
        <v>24</v>
      </c>
      <c r="I49" s="155">
        <v>0</v>
      </c>
      <c r="J49" s="155">
        <v>2</v>
      </c>
      <c r="K49" s="155">
        <v>0</v>
      </c>
      <c r="L49" s="155">
        <v>0</v>
      </c>
      <c r="M49" s="155">
        <v>3</v>
      </c>
      <c r="N49" s="155">
        <v>0</v>
      </c>
      <c r="O49" s="155">
        <v>3</v>
      </c>
      <c r="P49" s="155">
        <v>2</v>
      </c>
      <c r="Q49" s="155">
        <v>2</v>
      </c>
      <c r="R49" s="155">
        <v>0</v>
      </c>
      <c r="S49" s="155">
        <v>80</v>
      </c>
      <c r="T49" s="155">
        <v>12</v>
      </c>
      <c r="U49" s="155">
        <v>0</v>
      </c>
      <c r="V49" s="155">
        <v>0</v>
      </c>
      <c r="W49" s="155">
        <v>2</v>
      </c>
      <c r="X49" s="155">
        <v>0</v>
      </c>
      <c r="Y49" s="155">
        <v>4</v>
      </c>
      <c r="Z49" s="155">
        <v>2</v>
      </c>
      <c r="AA49" s="155">
        <v>2</v>
      </c>
      <c r="AB49" s="155">
        <v>2</v>
      </c>
      <c r="AC49" s="155">
        <v>18</v>
      </c>
      <c r="AD49" s="155">
        <v>1</v>
      </c>
      <c r="AE49" s="155">
        <v>3</v>
      </c>
      <c r="AF49" s="155">
        <v>0</v>
      </c>
      <c r="AG49" s="155">
        <v>13</v>
      </c>
      <c r="AH49" s="155">
        <v>12</v>
      </c>
      <c r="AI49" s="155">
        <v>0</v>
      </c>
      <c r="AJ49" s="155">
        <v>16</v>
      </c>
      <c r="AK49" s="155">
        <v>0</v>
      </c>
      <c r="AL49" s="155">
        <v>2</v>
      </c>
      <c r="AM49" s="155">
        <v>10</v>
      </c>
      <c r="AN49" s="155">
        <v>0</v>
      </c>
      <c r="AO49" s="155">
        <v>1</v>
      </c>
      <c r="AP49" s="155">
        <v>6</v>
      </c>
    </row>
    <row r="50" spans="1:42" customFormat="1" ht="15.6" x14ac:dyDescent="0.3">
      <c r="A50" s="178" t="s">
        <v>85</v>
      </c>
      <c r="B50" s="179">
        <v>17</v>
      </c>
      <c r="C50" s="155">
        <v>0</v>
      </c>
      <c r="D50" s="155">
        <v>0</v>
      </c>
      <c r="E50" s="155">
        <v>0</v>
      </c>
      <c r="F50" s="155">
        <v>0</v>
      </c>
      <c r="G50" s="155">
        <v>0</v>
      </c>
      <c r="H50" s="155">
        <v>2</v>
      </c>
      <c r="I50" s="155">
        <v>0</v>
      </c>
      <c r="J50" s="155">
        <v>0</v>
      </c>
      <c r="K50" s="155">
        <v>0</v>
      </c>
      <c r="L50" s="155">
        <v>0</v>
      </c>
      <c r="M50" s="155">
        <v>0</v>
      </c>
      <c r="N50" s="155">
        <v>0</v>
      </c>
      <c r="O50" s="155">
        <v>0</v>
      </c>
      <c r="P50" s="155">
        <v>0</v>
      </c>
      <c r="Q50" s="155">
        <v>0</v>
      </c>
      <c r="R50" s="155">
        <v>0</v>
      </c>
      <c r="S50" s="155">
        <v>6</v>
      </c>
      <c r="T50" s="155">
        <v>2</v>
      </c>
      <c r="U50" s="155">
        <v>0</v>
      </c>
      <c r="V50" s="155">
        <v>0</v>
      </c>
      <c r="W50" s="155">
        <v>0</v>
      </c>
      <c r="X50" s="155">
        <v>0</v>
      </c>
      <c r="Y50" s="155">
        <v>0</v>
      </c>
      <c r="Z50" s="155">
        <v>0</v>
      </c>
      <c r="AA50" s="155">
        <v>2</v>
      </c>
      <c r="AB50" s="155">
        <v>0</v>
      </c>
      <c r="AC50" s="155">
        <v>2</v>
      </c>
      <c r="AD50" s="155">
        <v>0</v>
      </c>
      <c r="AE50" s="155">
        <v>0</v>
      </c>
      <c r="AF50" s="155">
        <v>0</v>
      </c>
      <c r="AG50" s="155">
        <v>0</v>
      </c>
      <c r="AH50" s="155">
        <v>0</v>
      </c>
      <c r="AI50" s="155">
        <v>0</v>
      </c>
      <c r="AJ50" s="155">
        <v>1</v>
      </c>
      <c r="AK50" s="155">
        <v>0</v>
      </c>
      <c r="AL50" s="155">
        <v>0</v>
      </c>
      <c r="AM50" s="155">
        <v>2</v>
      </c>
      <c r="AN50" s="155">
        <v>0</v>
      </c>
      <c r="AO50" s="155">
        <v>0</v>
      </c>
      <c r="AP50" s="155">
        <v>0</v>
      </c>
    </row>
    <row r="51" spans="1:42" customFormat="1" ht="15.6" x14ac:dyDescent="0.3">
      <c r="A51" s="178" t="s">
        <v>86</v>
      </c>
      <c r="B51" s="179">
        <v>247</v>
      </c>
      <c r="C51" s="155">
        <v>0</v>
      </c>
      <c r="D51" s="155">
        <v>1</v>
      </c>
      <c r="E51" s="155">
        <v>5</v>
      </c>
      <c r="F51" s="155">
        <v>0</v>
      </c>
      <c r="G51" s="155">
        <v>6</v>
      </c>
      <c r="H51" s="155">
        <v>6</v>
      </c>
      <c r="I51" s="155">
        <v>0</v>
      </c>
      <c r="J51" s="155">
        <v>0</v>
      </c>
      <c r="K51" s="155">
        <v>0</v>
      </c>
      <c r="L51" s="155">
        <v>0</v>
      </c>
      <c r="M51" s="155">
        <v>0</v>
      </c>
      <c r="N51" s="155">
        <v>0</v>
      </c>
      <c r="O51" s="155">
        <v>0</v>
      </c>
      <c r="P51" s="155">
        <v>1</v>
      </c>
      <c r="Q51" s="155">
        <v>6</v>
      </c>
      <c r="R51" s="155">
        <v>1</v>
      </c>
      <c r="S51" s="155">
        <v>130</v>
      </c>
      <c r="T51" s="155">
        <v>16</v>
      </c>
      <c r="U51" s="155">
        <v>0</v>
      </c>
      <c r="V51" s="155">
        <v>0</v>
      </c>
      <c r="W51" s="155">
        <v>3</v>
      </c>
      <c r="X51" s="155">
        <v>0</v>
      </c>
      <c r="Y51" s="155">
        <v>1</v>
      </c>
      <c r="Z51" s="155">
        <v>1</v>
      </c>
      <c r="AA51" s="155">
        <v>0</v>
      </c>
      <c r="AB51" s="155">
        <v>0</v>
      </c>
      <c r="AC51" s="155">
        <v>22</v>
      </c>
      <c r="AD51" s="155">
        <v>2</v>
      </c>
      <c r="AE51" s="155">
        <v>1</v>
      </c>
      <c r="AF51" s="155">
        <v>0</v>
      </c>
      <c r="AG51" s="155">
        <v>14</v>
      </c>
      <c r="AH51" s="155">
        <v>7</v>
      </c>
      <c r="AI51" s="155">
        <v>0</v>
      </c>
      <c r="AJ51" s="155">
        <v>9</v>
      </c>
      <c r="AK51" s="155">
        <v>0</v>
      </c>
      <c r="AL51" s="155">
        <v>0</v>
      </c>
      <c r="AM51" s="155">
        <v>5</v>
      </c>
      <c r="AN51" s="155">
        <v>0</v>
      </c>
      <c r="AO51" s="155">
        <v>2</v>
      </c>
      <c r="AP51" s="155">
        <v>8</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12</v>
      </c>
      <c r="C53" s="155">
        <v>0</v>
      </c>
      <c r="D53" s="155">
        <v>0</v>
      </c>
      <c r="E53" s="155">
        <v>1</v>
      </c>
      <c r="F53" s="155">
        <v>1</v>
      </c>
      <c r="G53" s="155">
        <v>0</v>
      </c>
      <c r="H53" s="155">
        <v>2</v>
      </c>
      <c r="I53" s="155">
        <v>0</v>
      </c>
      <c r="J53" s="155">
        <v>0</v>
      </c>
      <c r="K53" s="155">
        <v>0</v>
      </c>
      <c r="L53" s="155">
        <v>0</v>
      </c>
      <c r="M53" s="155">
        <v>0</v>
      </c>
      <c r="N53" s="155">
        <v>0</v>
      </c>
      <c r="O53" s="155">
        <v>0</v>
      </c>
      <c r="P53" s="155">
        <v>0</v>
      </c>
      <c r="Q53" s="155">
        <v>0</v>
      </c>
      <c r="R53" s="155">
        <v>0</v>
      </c>
      <c r="S53" s="155">
        <v>2</v>
      </c>
      <c r="T53" s="155">
        <v>2</v>
      </c>
      <c r="U53" s="155">
        <v>0</v>
      </c>
      <c r="V53" s="155">
        <v>0</v>
      </c>
      <c r="W53" s="155">
        <v>0</v>
      </c>
      <c r="X53" s="155">
        <v>0</v>
      </c>
      <c r="Y53" s="155">
        <v>0</v>
      </c>
      <c r="Z53" s="155">
        <v>0</v>
      </c>
      <c r="AA53" s="155">
        <v>0</v>
      </c>
      <c r="AB53" s="155">
        <v>0</v>
      </c>
      <c r="AC53" s="155">
        <v>1</v>
      </c>
      <c r="AD53" s="155">
        <v>0</v>
      </c>
      <c r="AE53" s="155">
        <v>0</v>
      </c>
      <c r="AF53" s="155">
        <v>0</v>
      </c>
      <c r="AG53" s="155">
        <v>1</v>
      </c>
      <c r="AH53" s="155">
        <v>1</v>
      </c>
      <c r="AI53" s="155">
        <v>0</v>
      </c>
      <c r="AJ53" s="155">
        <v>1</v>
      </c>
      <c r="AK53" s="155">
        <v>0</v>
      </c>
      <c r="AL53" s="155">
        <v>0</v>
      </c>
      <c r="AM53" s="155">
        <v>0</v>
      </c>
      <c r="AN53" s="155">
        <v>0</v>
      </c>
      <c r="AO53" s="155">
        <v>0</v>
      </c>
      <c r="AP53" s="155">
        <v>0</v>
      </c>
    </row>
    <row r="54" spans="1:42" customFormat="1" ht="15.6" x14ac:dyDescent="0.3">
      <c r="A54" s="178" t="s">
        <v>89</v>
      </c>
      <c r="B54" s="179">
        <v>91</v>
      </c>
      <c r="C54" s="155">
        <v>0</v>
      </c>
      <c r="D54" s="155">
        <v>0</v>
      </c>
      <c r="E54" s="155">
        <v>1</v>
      </c>
      <c r="F54" s="155">
        <v>1</v>
      </c>
      <c r="G54" s="155">
        <v>1</v>
      </c>
      <c r="H54" s="155">
        <v>4</v>
      </c>
      <c r="I54" s="155">
        <v>0</v>
      </c>
      <c r="J54" s="155">
        <v>1</v>
      </c>
      <c r="K54" s="155">
        <v>1</v>
      </c>
      <c r="L54" s="155">
        <v>0</v>
      </c>
      <c r="M54" s="155">
        <v>0</v>
      </c>
      <c r="N54" s="155">
        <v>0</v>
      </c>
      <c r="O54" s="155">
        <v>0</v>
      </c>
      <c r="P54" s="155">
        <v>0</v>
      </c>
      <c r="Q54" s="155">
        <v>0</v>
      </c>
      <c r="R54" s="155">
        <v>0</v>
      </c>
      <c r="S54" s="155">
        <v>40</v>
      </c>
      <c r="T54" s="155">
        <v>5</v>
      </c>
      <c r="U54" s="155">
        <v>1</v>
      </c>
      <c r="V54" s="155">
        <v>0</v>
      </c>
      <c r="W54" s="155">
        <v>1</v>
      </c>
      <c r="X54" s="155">
        <v>0</v>
      </c>
      <c r="Y54" s="155">
        <v>0</v>
      </c>
      <c r="Z54" s="155">
        <v>1</v>
      </c>
      <c r="AA54" s="155">
        <v>0</v>
      </c>
      <c r="AB54" s="155">
        <v>0</v>
      </c>
      <c r="AC54" s="155">
        <v>4</v>
      </c>
      <c r="AD54" s="155">
        <v>0</v>
      </c>
      <c r="AE54" s="155">
        <v>2</v>
      </c>
      <c r="AF54" s="155">
        <v>0</v>
      </c>
      <c r="AG54" s="155">
        <v>10</v>
      </c>
      <c r="AH54" s="155">
        <v>3</v>
      </c>
      <c r="AI54" s="155">
        <v>1</v>
      </c>
      <c r="AJ54" s="155">
        <v>6</v>
      </c>
      <c r="AK54" s="155">
        <v>0</v>
      </c>
      <c r="AL54" s="155">
        <v>0</v>
      </c>
      <c r="AM54" s="155">
        <v>5</v>
      </c>
      <c r="AN54" s="155">
        <v>2</v>
      </c>
      <c r="AO54" s="155">
        <v>0</v>
      </c>
      <c r="AP54" s="155">
        <v>1</v>
      </c>
    </row>
    <row r="55" spans="1:42" customFormat="1" ht="15.6" x14ac:dyDescent="0.3">
      <c r="A55" s="178" t="s">
        <v>90</v>
      </c>
      <c r="B55" s="179">
        <v>41</v>
      </c>
      <c r="C55" s="155">
        <v>0</v>
      </c>
      <c r="D55" s="155">
        <v>2</v>
      </c>
      <c r="E55" s="155">
        <v>1</v>
      </c>
      <c r="F55" s="155">
        <v>2</v>
      </c>
      <c r="G55" s="155">
        <v>0</v>
      </c>
      <c r="H55" s="155">
        <v>3</v>
      </c>
      <c r="I55" s="155">
        <v>0</v>
      </c>
      <c r="J55" s="155">
        <v>2</v>
      </c>
      <c r="K55" s="155">
        <v>0</v>
      </c>
      <c r="L55" s="155">
        <v>0</v>
      </c>
      <c r="M55" s="155">
        <v>0</v>
      </c>
      <c r="N55" s="155">
        <v>0</v>
      </c>
      <c r="O55" s="155">
        <v>0</v>
      </c>
      <c r="P55" s="155">
        <v>0</v>
      </c>
      <c r="Q55" s="155">
        <v>0</v>
      </c>
      <c r="R55" s="155">
        <v>1</v>
      </c>
      <c r="S55" s="155">
        <v>5</v>
      </c>
      <c r="T55" s="155">
        <v>1</v>
      </c>
      <c r="U55" s="155">
        <v>1</v>
      </c>
      <c r="V55" s="155">
        <v>0</v>
      </c>
      <c r="W55" s="155">
        <v>0</v>
      </c>
      <c r="X55" s="155">
        <v>1</v>
      </c>
      <c r="Y55" s="155">
        <v>2</v>
      </c>
      <c r="Z55" s="155">
        <v>0</v>
      </c>
      <c r="AA55" s="155">
        <v>0</v>
      </c>
      <c r="AB55" s="155">
        <v>0</v>
      </c>
      <c r="AC55" s="155">
        <v>4</v>
      </c>
      <c r="AD55" s="155">
        <v>0</v>
      </c>
      <c r="AE55" s="155">
        <v>0</v>
      </c>
      <c r="AF55" s="155">
        <v>0</v>
      </c>
      <c r="AG55" s="155">
        <v>6</v>
      </c>
      <c r="AH55" s="155">
        <v>2</v>
      </c>
      <c r="AI55" s="155">
        <v>0</v>
      </c>
      <c r="AJ55" s="155">
        <v>1</v>
      </c>
      <c r="AK55" s="155">
        <v>1</v>
      </c>
      <c r="AL55" s="155">
        <v>0</v>
      </c>
      <c r="AM55" s="155">
        <v>1</v>
      </c>
      <c r="AN55" s="155">
        <v>2</v>
      </c>
      <c r="AO55" s="155">
        <v>0</v>
      </c>
      <c r="AP55" s="155">
        <v>3</v>
      </c>
    </row>
    <row r="56" spans="1:42" customFormat="1" ht="15.6" x14ac:dyDescent="0.3">
      <c r="A56" s="178" t="s">
        <v>660</v>
      </c>
      <c r="B56" s="179">
        <v>21</v>
      </c>
      <c r="C56" s="155">
        <v>0</v>
      </c>
      <c r="D56" s="155">
        <v>0</v>
      </c>
      <c r="E56" s="155">
        <v>0</v>
      </c>
      <c r="F56" s="155">
        <v>0</v>
      </c>
      <c r="G56" s="155">
        <v>0</v>
      </c>
      <c r="H56" s="155">
        <v>0</v>
      </c>
      <c r="I56" s="155">
        <v>0</v>
      </c>
      <c r="J56" s="155">
        <v>1</v>
      </c>
      <c r="K56" s="155">
        <v>0</v>
      </c>
      <c r="L56" s="155">
        <v>0</v>
      </c>
      <c r="M56" s="155">
        <v>0</v>
      </c>
      <c r="N56" s="155">
        <v>0</v>
      </c>
      <c r="O56" s="155">
        <v>0</v>
      </c>
      <c r="P56" s="155">
        <v>0</v>
      </c>
      <c r="Q56" s="155">
        <v>0</v>
      </c>
      <c r="R56" s="155">
        <v>0</v>
      </c>
      <c r="S56" s="155">
        <v>19</v>
      </c>
      <c r="T56" s="155">
        <v>1</v>
      </c>
      <c r="U56" s="155">
        <v>0</v>
      </c>
      <c r="V56" s="155">
        <v>0</v>
      </c>
      <c r="W56" s="155">
        <v>0</v>
      </c>
      <c r="X56" s="155">
        <v>0</v>
      </c>
      <c r="Y56" s="155">
        <v>0</v>
      </c>
      <c r="Z56" s="155">
        <v>0</v>
      </c>
      <c r="AA56" s="155">
        <v>0</v>
      </c>
      <c r="AB56" s="155">
        <v>0</v>
      </c>
      <c r="AC56" s="155">
        <v>0</v>
      </c>
      <c r="AD56" s="155">
        <v>0</v>
      </c>
      <c r="AE56" s="155">
        <v>0</v>
      </c>
      <c r="AF56" s="155">
        <v>0</v>
      </c>
      <c r="AG56" s="155">
        <v>0</v>
      </c>
      <c r="AH56" s="155">
        <v>0</v>
      </c>
      <c r="AI56" s="155">
        <v>0</v>
      </c>
      <c r="AJ56" s="155">
        <v>0</v>
      </c>
      <c r="AK56" s="155">
        <v>0</v>
      </c>
      <c r="AL56" s="155">
        <v>0</v>
      </c>
      <c r="AM56" s="155">
        <v>0</v>
      </c>
      <c r="AN56" s="155">
        <v>0</v>
      </c>
      <c r="AO56" s="155">
        <v>0</v>
      </c>
      <c r="AP56" s="155">
        <v>0</v>
      </c>
    </row>
    <row r="57" spans="1:42" customFormat="1" ht="15.6" x14ac:dyDescent="0.3">
      <c r="A57" s="180" t="s">
        <v>576</v>
      </c>
      <c r="B57" s="179">
        <v>2</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2</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17</v>
      </c>
      <c r="C61" s="155">
        <v>0</v>
      </c>
      <c r="D61" s="155">
        <v>0</v>
      </c>
      <c r="E61" s="155">
        <v>0</v>
      </c>
      <c r="F61" s="155">
        <v>0</v>
      </c>
      <c r="G61" s="155">
        <v>0</v>
      </c>
      <c r="H61" s="155">
        <v>1</v>
      </c>
      <c r="I61" s="155">
        <v>0</v>
      </c>
      <c r="J61" s="155">
        <v>0</v>
      </c>
      <c r="K61" s="155">
        <v>0</v>
      </c>
      <c r="L61" s="155">
        <v>0</v>
      </c>
      <c r="M61" s="155">
        <v>0</v>
      </c>
      <c r="N61" s="155">
        <v>0</v>
      </c>
      <c r="O61" s="155">
        <v>0</v>
      </c>
      <c r="P61" s="155">
        <v>0</v>
      </c>
      <c r="Q61" s="155">
        <v>0</v>
      </c>
      <c r="R61" s="155">
        <v>0</v>
      </c>
      <c r="S61" s="155">
        <v>10</v>
      </c>
      <c r="T61" s="155">
        <v>0</v>
      </c>
      <c r="U61" s="155">
        <v>0</v>
      </c>
      <c r="V61" s="155">
        <v>0</v>
      </c>
      <c r="W61" s="155">
        <v>0</v>
      </c>
      <c r="X61" s="155">
        <v>0</v>
      </c>
      <c r="Y61" s="155">
        <v>0</v>
      </c>
      <c r="Z61" s="155">
        <v>0</v>
      </c>
      <c r="AA61" s="155">
        <v>0</v>
      </c>
      <c r="AB61" s="155">
        <v>0</v>
      </c>
      <c r="AC61" s="155">
        <v>4</v>
      </c>
      <c r="AD61" s="155">
        <v>0</v>
      </c>
      <c r="AE61" s="155">
        <v>0</v>
      </c>
      <c r="AF61" s="155">
        <v>0</v>
      </c>
      <c r="AG61" s="155">
        <v>1</v>
      </c>
      <c r="AH61" s="155">
        <v>0</v>
      </c>
      <c r="AI61" s="155">
        <v>0</v>
      </c>
      <c r="AJ61" s="155">
        <v>1</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2</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1</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1</v>
      </c>
      <c r="AK69" s="155">
        <v>0</v>
      </c>
      <c r="AL69" s="155">
        <v>0</v>
      </c>
      <c r="AM69" s="155">
        <v>0</v>
      </c>
      <c r="AN69" s="155">
        <v>0</v>
      </c>
      <c r="AO69" s="155">
        <v>0</v>
      </c>
      <c r="AP69" s="155">
        <v>0</v>
      </c>
    </row>
    <row r="70" spans="1:42" customFormat="1" ht="15.6" x14ac:dyDescent="0.3">
      <c r="A70" s="180" t="s">
        <v>309</v>
      </c>
      <c r="B70" s="179">
        <v>10</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5</v>
      </c>
      <c r="T70" s="155">
        <v>0</v>
      </c>
      <c r="U70" s="155">
        <v>2</v>
      </c>
      <c r="V70" s="155">
        <v>0</v>
      </c>
      <c r="W70" s="155">
        <v>0</v>
      </c>
      <c r="X70" s="155">
        <v>0</v>
      </c>
      <c r="Y70" s="155">
        <v>1</v>
      </c>
      <c r="Z70" s="155">
        <v>0</v>
      </c>
      <c r="AA70" s="155">
        <v>0</v>
      </c>
      <c r="AB70" s="155">
        <v>0</v>
      </c>
      <c r="AC70" s="155">
        <v>0</v>
      </c>
      <c r="AD70" s="155">
        <v>0</v>
      </c>
      <c r="AE70" s="155">
        <v>1</v>
      </c>
      <c r="AF70" s="155">
        <v>0</v>
      </c>
      <c r="AG70" s="155">
        <v>0</v>
      </c>
      <c r="AH70" s="155">
        <v>0</v>
      </c>
      <c r="AI70" s="155">
        <v>0</v>
      </c>
      <c r="AJ70" s="155">
        <v>0</v>
      </c>
      <c r="AK70" s="155">
        <v>0</v>
      </c>
      <c r="AL70" s="155">
        <v>0</v>
      </c>
      <c r="AM70" s="155">
        <v>1</v>
      </c>
      <c r="AN70" s="155">
        <v>0</v>
      </c>
      <c r="AO70" s="155">
        <v>0</v>
      </c>
      <c r="AP70" s="155">
        <v>0</v>
      </c>
    </row>
    <row r="71" spans="1:42" customFormat="1" ht="15.6" x14ac:dyDescent="0.3">
      <c r="A71" s="180" t="s">
        <v>601</v>
      </c>
      <c r="B71" s="179">
        <v>2</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1</v>
      </c>
      <c r="T71" s="155">
        <v>0</v>
      </c>
      <c r="U71" s="155">
        <v>0</v>
      </c>
      <c r="V71" s="155">
        <v>0</v>
      </c>
      <c r="W71" s="155">
        <v>0</v>
      </c>
      <c r="X71" s="155">
        <v>0</v>
      </c>
      <c r="Y71" s="155">
        <v>0</v>
      </c>
      <c r="Z71" s="155">
        <v>0</v>
      </c>
      <c r="AA71" s="155">
        <v>0</v>
      </c>
      <c r="AB71" s="155">
        <v>0</v>
      </c>
      <c r="AC71" s="155">
        <v>0</v>
      </c>
      <c r="AD71" s="155">
        <v>0</v>
      </c>
      <c r="AE71" s="155">
        <v>0</v>
      </c>
      <c r="AF71" s="155">
        <v>0</v>
      </c>
      <c r="AG71" s="155">
        <v>1</v>
      </c>
      <c r="AH71" s="155">
        <v>0</v>
      </c>
      <c r="AI71" s="155">
        <v>0</v>
      </c>
      <c r="AJ71" s="155">
        <v>0</v>
      </c>
      <c r="AK71" s="155">
        <v>0</v>
      </c>
      <c r="AL71" s="155">
        <v>0</v>
      </c>
      <c r="AM71" s="155">
        <v>0</v>
      </c>
      <c r="AN71" s="155">
        <v>0</v>
      </c>
      <c r="AO71" s="155">
        <v>0</v>
      </c>
      <c r="AP71" s="155">
        <v>0</v>
      </c>
    </row>
    <row r="72" spans="1:42" customFormat="1" ht="15.6" x14ac:dyDescent="0.3">
      <c r="A72" s="180" t="s">
        <v>667</v>
      </c>
      <c r="B72" s="179">
        <v>1</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1</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2</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1</v>
      </c>
      <c r="T73" s="155">
        <v>0</v>
      </c>
      <c r="U73" s="155">
        <v>0</v>
      </c>
      <c r="V73" s="155">
        <v>0</v>
      </c>
      <c r="W73" s="155">
        <v>0</v>
      </c>
      <c r="X73" s="155">
        <v>0</v>
      </c>
      <c r="Y73" s="155">
        <v>0</v>
      </c>
      <c r="Z73" s="155">
        <v>0</v>
      </c>
      <c r="AA73" s="155">
        <v>0</v>
      </c>
      <c r="AB73" s="155">
        <v>0</v>
      </c>
      <c r="AC73" s="155">
        <v>0</v>
      </c>
      <c r="AD73" s="155">
        <v>0</v>
      </c>
      <c r="AE73" s="155">
        <v>0</v>
      </c>
      <c r="AF73" s="155">
        <v>0</v>
      </c>
      <c r="AG73" s="155">
        <v>1</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3</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0</v>
      </c>
      <c r="T77" s="155">
        <v>0</v>
      </c>
      <c r="U77" s="155">
        <v>0</v>
      </c>
      <c r="V77" s="155">
        <v>0</v>
      </c>
      <c r="W77" s="155">
        <v>0</v>
      </c>
      <c r="X77" s="155">
        <v>0</v>
      </c>
      <c r="Y77" s="155">
        <v>0</v>
      </c>
      <c r="Z77" s="155">
        <v>0</v>
      </c>
      <c r="AA77" s="155">
        <v>0</v>
      </c>
      <c r="AB77" s="155">
        <v>0</v>
      </c>
      <c r="AC77" s="155">
        <v>3</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1</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1</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48</v>
      </c>
      <c r="C88" s="155">
        <v>0</v>
      </c>
      <c r="D88" s="155">
        <v>0</v>
      </c>
      <c r="E88" s="155">
        <v>0</v>
      </c>
      <c r="F88" s="155">
        <v>0</v>
      </c>
      <c r="G88" s="155">
        <v>0</v>
      </c>
      <c r="H88" s="155">
        <v>3</v>
      </c>
      <c r="I88" s="155">
        <v>0</v>
      </c>
      <c r="J88" s="155">
        <v>0</v>
      </c>
      <c r="K88" s="155">
        <v>0</v>
      </c>
      <c r="L88" s="155">
        <v>0</v>
      </c>
      <c r="M88" s="155">
        <v>0</v>
      </c>
      <c r="N88" s="155">
        <v>0</v>
      </c>
      <c r="O88" s="155">
        <v>0</v>
      </c>
      <c r="P88" s="155">
        <v>0</v>
      </c>
      <c r="Q88" s="155">
        <v>0</v>
      </c>
      <c r="R88" s="155">
        <v>0</v>
      </c>
      <c r="S88" s="155">
        <v>32</v>
      </c>
      <c r="T88" s="155">
        <v>0</v>
      </c>
      <c r="U88" s="155">
        <v>0</v>
      </c>
      <c r="V88" s="155">
        <v>0</v>
      </c>
      <c r="W88" s="155">
        <v>0</v>
      </c>
      <c r="X88" s="155">
        <v>0</v>
      </c>
      <c r="Y88" s="155">
        <v>0</v>
      </c>
      <c r="Z88" s="155">
        <v>0</v>
      </c>
      <c r="AA88" s="155">
        <v>0</v>
      </c>
      <c r="AB88" s="155">
        <v>0</v>
      </c>
      <c r="AC88" s="155">
        <v>1</v>
      </c>
      <c r="AD88" s="155">
        <v>0</v>
      </c>
      <c r="AE88" s="155">
        <v>0</v>
      </c>
      <c r="AF88" s="155">
        <v>0</v>
      </c>
      <c r="AG88" s="155">
        <v>9</v>
      </c>
      <c r="AH88" s="155">
        <v>0</v>
      </c>
      <c r="AI88" s="155">
        <v>0</v>
      </c>
      <c r="AJ88" s="155">
        <v>0</v>
      </c>
      <c r="AK88" s="155">
        <v>0</v>
      </c>
      <c r="AL88" s="155">
        <v>0</v>
      </c>
      <c r="AM88" s="155">
        <v>0</v>
      </c>
      <c r="AN88" s="155">
        <v>0</v>
      </c>
      <c r="AO88" s="155">
        <v>0</v>
      </c>
      <c r="AP88" s="155">
        <v>3</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1</v>
      </c>
      <c r="C90" s="155">
        <v>0</v>
      </c>
      <c r="D90" s="155">
        <v>0</v>
      </c>
      <c r="E90" s="155">
        <v>0</v>
      </c>
      <c r="F90" s="155">
        <v>0</v>
      </c>
      <c r="G90" s="155">
        <v>0</v>
      </c>
      <c r="H90" s="155">
        <v>1</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0</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3</v>
      </c>
      <c r="C94" s="155">
        <v>0</v>
      </c>
      <c r="D94" s="155">
        <v>0</v>
      </c>
      <c r="E94" s="155">
        <v>0</v>
      </c>
      <c r="F94" s="155">
        <v>0</v>
      </c>
      <c r="G94" s="155">
        <v>0</v>
      </c>
      <c r="H94" s="155">
        <v>1</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2</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123</v>
      </c>
      <c r="C96" s="155">
        <v>0</v>
      </c>
      <c r="D96" s="155">
        <v>0</v>
      </c>
      <c r="E96" s="155">
        <v>0</v>
      </c>
      <c r="F96" s="155">
        <v>1</v>
      </c>
      <c r="G96" s="155">
        <v>0</v>
      </c>
      <c r="H96" s="155">
        <v>3</v>
      </c>
      <c r="I96" s="155">
        <v>0</v>
      </c>
      <c r="J96" s="155">
        <v>0</v>
      </c>
      <c r="K96" s="155">
        <v>0</v>
      </c>
      <c r="L96" s="155">
        <v>0</v>
      </c>
      <c r="M96" s="155">
        <v>0</v>
      </c>
      <c r="N96" s="155">
        <v>0</v>
      </c>
      <c r="O96" s="155">
        <v>0</v>
      </c>
      <c r="P96" s="155">
        <v>0</v>
      </c>
      <c r="Q96" s="155">
        <v>4</v>
      </c>
      <c r="R96" s="155">
        <v>0</v>
      </c>
      <c r="S96" s="155">
        <v>73</v>
      </c>
      <c r="T96" s="155">
        <v>1</v>
      </c>
      <c r="U96" s="155">
        <v>0</v>
      </c>
      <c r="V96" s="155">
        <v>0</v>
      </c>
      <c r="W96" s="155">
        <v>0</v>
      </c>
      <c r="X96" s="155">
        <v>0</v>
      </c>
      <c r="Y96" s="155">
        <v>0</v>
      </c>
      <c r="Z96" s="155">
        <v>0</v>
      </c>
      <c r="AA96" s="155">
        <v>0</v>
      </c>
      <c r="AB96" s="155">
        <v>0</v>
      </c>
      <c r="AC96" s="155">
        <v>6</v>
      </c>
      <c r="AD96" s="155">
        <v>0</v>
      </c>
      <c r="AE96" s="155">
        <v>3</v>
      </c>
      <c r="AF96" s="155">
        <v>0</v>
      </c>
      <c r="AG96" s="155">
        <v>8</v>
      </c>
      <c r="AH96" s="155">
        <v>2</v>
      </c>
      <c r="AI96" s="155">
        <v>0</v>
      </c>
      <c r="AJ96" s="155">
        <v>1</v>
      </c>
      <c r="AK96" s="155">
        <v>0</v>
      </c>
      <c r="AL96" s="155">
        <v>0</v>
      </c>
      <c r="AM96" s="155">
        <v>19</v>
      </c>
      <c r="AN96" s="155">
        <v>1</v>
      </c>
      <c r="AO96" s="155">
        <v>0</v>
      </c>
      <c r="AP96" s="155">
        <v>1</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1</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0</v>
      </c>
      <c r="T101" s="155">
        <v>0</v>
      </c>
      <c r="U101" s="155">
        <v>0</v>
      </c>
      <c r="V101" s="155">
        <v>0</v>
      </c>
      <c r="W101" s="155">
        <v>0</v>
      </c>
      <c r="X101" s="155">
        <v>0</v>
      </c>
      <c r="Y101" s="155">
        <v>0</v>
      </c>
      <c r="Z101" s="155">
        <v>0</v>
      </c>
      <c r="AA101" s="155">
        <v>0</v>
      </c>
      <c r="AB101" s="155">
        <v>0</v>
      </c>
      <c r="AC101" s="155">
        <v>0</v>
      </c>
      <c r="AD101" s="155">
        <v>0</v>
      </c>
      <c r="AE101" s="155">
        <v>0</v>
      </c>
      <c r="AF101" s="155">
        <v>0</v>
      </c>
      <c r="AG101" s="155">
        <v>1</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36</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30</v>
      </c>
      <c r="T102" s="155">
        <v>0</v>
      </c>
      <c r="U102" s="155">
        <v>0</v>
      </c>
      <c r="V102" s="155">
        <v>0</v>
      </c>
      <c r="W102" s="155">
        <v>0</v>
      </c>
      <c r="X102" s="155">
        <v>0</v>
      </c>
      <c r="Y102" s="155">
        <v>0</v>
      </c>
      <c r="Z102" s="155">
        <v>0</v>
      </c>
      <c r="AA102" s="155">
        <v>0</v>
      </c>
      <c r="AB102" s="155">
        <v>0</v>
      </c>
      <c r="AC102" s="155">
        <v>1</v>
      </c>
      <c r="AD102" s="155">
        <v>0</v>
      </c>
      <c r="AE102" s="155">
        <v>0</v>
      </c>
      <c r="AF102" s="155">
        <v>0</v>
      </c>
      <c r="AG102" s="155">
        <v>1</v>
      </c>
      <c r="AH102" s="155">
        <v>1</v>
      </c>
      <c r="AI102" s="155">
        <v>0</v>
      </c>
      <c r="AJ102" s="155">
        <v>0</v>
      </c>
      <c r="AK102" s="155">
        <v>0</v>
      </c>
      <c r="AL102" s="155">
        <v>0</v>
      </c>
      <c r="AM102" s="155">
        <v>0</v>
      </c>
      <c r="AN102" s="155">
        <v>0</v>
      </c>
      <c r="AO102" s="155">
        <v>0</v>
      </c>
      <c r="AP102" s="155">
        <v>3</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14</v>
      </c>
      <c r="C105" s="155">
        <v>0</v>
      </c>
      <c r="D105" s="155">
        <v>0</v>
      </c>
      <c r="E105" s="155">
        <v>1</v>
      </c>
      <c r="F105" s="155">
        <v>0</v>
      </c>
      <c r="G105" s="155">
        <v>0</v>
      </c>
      <c r="H105" s="155">
        <v>2</v>
      </c>
      <c r="I105" s="155">
        <v>0</v>
      </c>
      <c r="J105" s="155">
        <v>0</v>
      </c>
      <c r="K105" s="155">
        <v>0</v>
      </c>
      <c r="L105" s="155">
        <v>0</v>
      </c>
      <c r="M105" s="155">
        <v>0</v>
      </c>
      <c r="N105" s="155">
        <v>0</v>
      </c>
      <c r="O105" s="155">
        <v>0</v>
      </c>
      <c r="P105" s="155">
        <v>0</v>
      </c>
      <c r="Q105" s="155">
        <v>0</v>
      </c>
      <c r="R105" s="155">
        <v>0</v>
      </c>
      <c r="S105" s="155">
        <v>8</v>
      </c>
      <c r="T105" s="155">
        <v>0</v>
      </c>
      <c r="U105" s="155">
        <v>0</v>
      </c>
      <c r="V105" s="155">
        <v>0</v>
      </c>
      <c r="W105" s="155">
        <v>0</v>
      </c>
      <c r="X105" s="155">
        <v>0</v>
      </c>
      <c r="Y105" s="155">
        <v>1</v>
      </c>
      <c r="Z105" s="155">
        <v>0</v>
      </c>
      <c r="AA105" s="155">
        <v>0</v>
      </c>
      <c r="AB105" s="155">
        <v>0</v>
      </c>
      <c r="AC105" s="155">
        <v>0</v>
      </c>
      <c r="AD105" s="155">
        <v>0</v>
      </c>
      <c r="AE105" s="155">
        <v>0</v>
      </c>
      <c r="AF105" s="155">
        <v>0</v>
      </c>
      <c r="AG105" s="155">
        <v>2</v>
      </c>
      <c r="AH105" s="155">
        <v>0</v>
      </c>
      <c r="AI105" s="155">
        <v>0</v>
      </c>
      <c r="AJ105" s="155">
        <v>0</v>
      </c>
      <c r="AK105" s="155">
        <v>0</v>
      </c>
      <c r="AL105" s="155">
        <v>0</v>
      </c>
      <c r="AM105" s="155">
        <v>0</v>
      </c>
      <c r="AN105" s="155">
        <v>0</v>
      </c>
      <c r="AO105" s="155">
        <v>0</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0</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3</v>
      </c>
      <c r="C110" s="155">
        <v>0</v>
      </c>
      <c r="D110" s="155">
        <v>0</v>
      </c>
      <c r="E110" s="155">
        <v>0</v>
      </c>
      <c r="F110" s="155">
        <v>0</v>
      </c>
      <c r="G110" s="155">
        <v>0</v>
      </c>
      <c r="H110" s="155">
        <v>0</v>
      </c>
      <c r="I110" s="155">
        <v>0</v>
      </c>
      <c r="J110" s="155">
        <v>0</v>
      </c>
      <c r="K110" s="155">
        <v>0</v>
      </c>
      <c r="L110" s="155">
        <v>0</v>
      </c>
      <c r="M110" s="155">
        <v>0</v>
      </c>
      <c r="N110" s="155">
        <v>0</v>
      </c>
      <c r="O110" s="155">
        <v>1</v>
      </c>
      <c r="P110" s="155">
        <v>0</v>
      </c>
      <c r="Q110" s="155">
        <v>0</v>
      </c>
      <c r="R110" s="155">
        <v>0</v>
      </c>
      <c r="S110" s="155">
        <v>2</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2</v>
      </c>
      <c r="C113" s="155">
        <v>0</v>
      </c>
      <c r="D113" s="155">
        <v>0</v>
      </c>
      <c r="E113" s="155">
        <v>0</v>
      </c>
      <c r="F113" s="155">
        <v>0</v>
      </c>
      <c r="G113" s="155">
        <v>0</v>
      </c>
      <c r="H113" s="155">
        <v>0</v>
      </c>
      <c r="I113" s="155">
        <v>0</v>
      </c>
      <c r="J113" s="155">
        <v>0</v>
      </c>
      <c r="K113" s="155">
        <v>1</v>
      </c>
      <c r="L113" s="155">
        <v>0</v>
      </c>
      <c r="M113" s="155">
        <v>1</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1</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1</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1</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1</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11</v>
      </c>
      <c r="C121" s="155">
        <v>0</v>
      </c>
      <c r="D121" s="155">
        <v>0</v>
      </c>
      <c r="E121" s="155">
        <v>0</v>
      </c>
      <c r="F121" s="155">
        <v>2</v>
      </c>
      <c r="G121" s="155">
        <v>0</v>
      </c>
      <c r="H121" s="155">
        <v>0</v>
      </c>
      <c r="I121" s="155">
        <v>0</v>
      </c>
      <c r="J121" s="155">
        <v>0</v>
      </c>
      <c r="K121" s="155">
        <v>0</v>
      </c>
      <c r="L121" s="155">
        <v>0</v>
      </c>
      <c r="M121" s="155">
        <v>0</v>
      </c>
      <c r="N121" s="155">
        <v>0</v>
      </c>
      <c r="O121" s="155">
        <v>0</v>
      </c>
      <c r="P121" s="155">
        <v>0</v>
      </c>
      <c r="Q121" s="155">
        <v>0</v>
      </c>
      <c r="R121" s="155">
        <v>0</v>
      </c>
      <c r="S121" s="155">
        <v>4</v>
      </c>
      <c r="T121" s="155">
        <v>0</v>
      </c>
      <c r="U121" s="155">
        <v>0</v>
      </c>
      <c r="V121" s="155">
        <v>0</v>
      </c>
      <c r="W121" s="155">
        <v>0</v>
      </c>
      <c r="X121" s="155">
        <v>0</v>
      </c>
      <c r="Y121" s="155">
        <v>0</v>
      </c>
      <c r="Z121" s="155">
        <v>1</v>
      </c>
      <c r="AA121" s="155">
        <v>0</v>
      </c>
      <c r="AB121" s="155">
        <v>0</v>
      </c>
      <c r="AC121" s="155">
        <v>1</v>
      </c>
      <c r="AD121" s="155">
        <v>0</v>
      </c>
      <c r="AE121" s="155">
        <v>1</v>
      </c>
      <c r="AF121" s="155">
        <v>0</v>
      </c>
      <c r="AG121" s="155">
        <v>2</v>
      </c>
      <c r="AH121" s="155">
        <v>0</v>
      </c>
      <c r="AI121" s="155">
        <v>0</v>
      </c>
      <c r="AJ121" s="155">
        <v>0</v>
      </c>
      <c r="AK121" s="155">
        <v>0</v>
      </c>
      <c r="AL121" s="155">
        <v>0</v>
      </c>
      <c r="AM121" s="155">
        <v>0</v>
      </c>
      <c r="AN121" s="155">
        <v>0</v>
      </c>
      <c r="AO121" s="155">
        <v>0</v>
      </c>
      <c r="AP121" s="155">
        <v>0</v>
      </c>
    </row>
    <row r="122" spans="1:42" ht="15.6" x14ac:dyDescent="0.3">
      <c r="A122" s="180" t="s">
        <v>546</v>
      </c>
      <c r="B122" s="179">
        <v>2</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1</v>
      </c>
      <c r="AD122" s="155">
        <v>0</v>
      </c>
      <c r="AE122" s="155">
        <v>0</v>
      </c>
      <c r="AF122" s="155">
        <v>0</v>
      </c>
      <c r="AG122" s="155">
        <v>0</v>
      </c>
      <c r="AH122" s="155">
        <v>0</v>
      </c>
      <c r="AI122" s="155">
        <v>0</v>
      </c>
      <c r="AJ122" s="155">
        <v>0</v>
      </c>
      <c r="AK122" s="155">
        <v>0</v>
      </c>
      <c r="AL122" s="155">
        <v>0</v>
      </c>
      <c r="AM122" s="155">
        <v>0</v>
      </c>
      <c r="AN122" s="155">
        <v>0</v>
      </c>
      <c r="AO122" s="155">
        <v>0</v>
      </c>
      <c r="AP122" s="155">
        <v>1</v>
      </c>
    </row>
    <row r="123" spans="1:42" ht="15.6" x14ac:dyDescent="0.3">
      <c r="A123" s="180" t="s">
        <v>509</v>
      </c>
      <c r="B123" s="179">
        <v>11</v>
      </c>
      <c r="C123" s="155">
        <v>0</v>
      </c>
      <c r="D123" s="155">
        <v>0</v>
      </c>
      <c r="E123" s="155">
        <v>1</v>
      </c>
      <c r="F123" s="155">
        <v>0</v>
      </c>
      <c r="G123" s="155">
        <v>0</v>
      </c>
      <c r="H123" s="155">
        <v>0</v>
      </c>
      <c r="I123" s="155">
        <v>0</v>
      </c>
      <c r="J123" s="155">
        <v>0</v>
      </c>
      <c r="K123" s="155">
        <v>0</v>
      </c>
      <c r="L123" s="155">
        <v>0</v>
      </c>
      <c r="M123" s="155">
        <v>0</v>
      </c>
      <c r="N123" s="155">
        <v>0</v>
      </c>
      <c r="O123" s="155">
        <v>0</v>
      </c>
      <c r="P123" s="155">
        <v>0</v>
      </c>
      <c r="Q123" s="155">
        <v>0</v>
      </c>
      <c r="R123" s="155">
        <v>0</v>
      </c>
      <c r="S123" s="155">
        <v>3</v>
      </c>
      <c r="T123" s="155">
        <v>0</v>
      </c>
      <c r="U123" s="155">
        <v>0</v>
      </c>
      <c r="V123" s="155">
        <v>0</v>
      </c>
      <c r="W123" s="155">
        <v>0</v>
      </c>
      <c r="X123" s="155">
        <v>0</v>
      </c>
      <c r="Y123" s="155">
        <v>0</v>
      </c>
      <c r="Z123" s="155">
        <v>0</v>
      </c>
      <c r="AA123" s="155">
        <v>0</v>
      </c>
      <c r="AB123" s="155">
        <v>0</v>
      </c>
      <c r="AC123" s="155">
        <v>2</v>
      </c>
      <c r="AD123" s="155">
        <v>0</v>
      </c>
      <c r="AE123" s="155">
        <v>0</v>
      </c>
      <c r="AF123" s="155">
        <v>0</v>
      </c>
      <c r="AG123" s="155">
        <v>2</v>
      </c>
      <c r="AH123" s="155">
        <v>0</v>
      </c>
      <c r="AI123" s="155">
        <v>0</v>
      </c>
      <c r="AJ123" s="155">
        <v>1</v>
      </c>
      <c r="AK123" s="155">
        <v>0</v>
      </c>
      <c r="AL123" s="155">
        <v>1</v>
      </c>
      <c r="AM123" s="155">
        <v>0</v>
      </c>
      <c r="AN123" s="155">
        <v>0</v>
      </c>
      <c r="AO123" s="155">
        <v>0</v>
      </c>
      <c r="AP123" s="155">
        <v>1</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4</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2</v>
      </c>
      <c r="T126" s="155">
        <v>0</v>
      </c>
      <c r="U126" s="155">
        <v>0</v>
      </c>
      <c r="V126" s="155">
        <v>0</v>
      </c>
      <c r="W126" s="155">
        <v>0</v>
      </c>
      <c r="X126" s="155">
        <v>0</v>
      </c>
      <c r="Y126" s="155">
        <v>0</v>
      </c>
      <c r="Z126" s="155">
        <v>0</v>
      </c>
      <c r="AA126" s="155">
        <v>0</v>
      </c>
      <c r="AB126" s="155">
        <v>0</v>
      </c>
      <c r="AC126" s="155">
        <v>0</v>
      </c>
      <c r="AD126" s="155">
        <v>0</v>
      </c>
      <c r="AE126" s="155">
        <v>0</v>
      </c>
      <c r="AF126" s="155">
        <v>0</v>
      </c>
      <c r="AG126" s="155">
        <v>1</v>
      </c>
      <c r="AH126" s="155">
        <v>0</v>
      </c>
      <c r="AI126" s="155">
        <v>0</v>
      </c>
      <c r="AJ126" s="155">
        <v>0</v>
      </c>
      <c r="AK126" s="155">
        <v>0</v>
      </c>
      <c r="AL126" s="155">
        <v>0</v>
      </c>
      <c r="AM126" s="155">
        <v>0</v>
      </c>
      <c r="AN126" s="155">
        <v>0</v>
      </c>
      <c r="AO126" s="155">
        <v>0</v>
      </c>
      <c r="AP126" s="155">
        <v>1</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2</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1</v>
      </c>
      <c r="T128" s="155">
        <v>0</v>
      </c>
      <c r="U128" s="155">
        <v>0</v>
      </c>
      <c r="V128" s="155">
        <v>0</v>
      </c>
      <c r="W128" s="155">
        <v>0</v>
      </c>
      <c r="X128" s="155">
        <v>0</v>
      </c>
      <c r="Y128" s="155">
        <v>0</v>
      </c>
      <c r="Z128" s="155">
        <v>0</v>
      </c>
      <c r="AA128" s="155">
        <v>0</v>
      </c>
      <c r="AB128" s="155">
        <v>0</v>
      </c>
      <c r="AC128" s="155">
        <v>0</v>
      </c>
      <c r="AD128" s="155">
        <v>0</v>
      </c>
      <c r="AE128" s="155">
        <v>0</v>
      </c>
      <c r="AF128" s="155">
        <v>0</v>
      </c>
      <c r="AG128" s="155">
        <v>1</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826</v>
      </c>
      <c r="B131" s="179">
        <v>6</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4</v>
      </c>
      <c r="T131" s="155">
        <v>0</v>
      </c>
      <c r="U131" s="155">
        <v>0</v>
      </c>
      <c r="V131" s="155">
        <v>0</v>
      </c>
      <c r="W131" s="155">
        <v>0</v>
      </c>
      <c r="X131" s="155">
        <v>0</v>
      </c>
      <c r="Y131" s="155">
        <v>0</v>
      </c>
      <c r="Z131" s="155">
        <v>0</v>
      </c>
      <c r="AA131" s="155">
        <v>0</v>
      </c>
      <c r="AB131" s="155">
        <v>0</v>
      </c>
      <c r="AC131" s="155">
        <v>0</v>
      </c>
      <c r="AD131" s="155">
        <v>0</v>
      </c>
      <c r="AE131" s="155">
        <v>0</v>
      </c>
      <c r="AF131" s="155">
        <v>0</v>
      </c>
      <c r="AG131" s="155">
        <v>1</v>
      </c>
      <c r="AH131" s="155">
        <v>0</v>
      </c>
      <c r="AI131" s="155">
        <v>0</v>
      </c>
      <c r="AJ131" s="155">
        <v>0</v>
      </c>
      <c r="AK131" s="155">
        <v>0</v>
      </c>
      <c r="AL131" s="155">
        <v>0</v>
      </c>
      <c r="AM131" s="155">
        <v>0</v>
      </c>
      <c r="AN131" s="155">
        <v>0</v>
      </c>
      <c r="AO131" s="155">
        <v>0</v>
      </c>
      <c r="AP131" s="155">
        <v>1</v>
      </c>
    </row>
    <row r="132" spans="1:42" ht="15.6" x14ac:dyDescent="0.3">
      <c r="A132" s="180" t="s">
        <v>617</v>
      </c>
      <c r="B132" s="179">
        <v>1</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1</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2</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0</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1</v>
      </c>
      <c r="AI134" s="155">
        <v>0</v>
      </c>
      <c r="AJ134" s="155">
        <v>0</v>
      </c>
      <c r="AK134" s="155">
        <v>0</v>
      </c>
      <c r="AL134" s="155">
        <v>0</v>
      </c>
      <c r="AM134" s="155">
        <v>0</v>
      </c>
      <c r="AN134" s="155">
        <v>0</v>
      </c>
      <c r="AO134" s="155">
        <v>0</v>
      </c>
      <c r="AP134" s="155">
        <v>1</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0</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21</v>
      </c>
      <c r="C141" s="155">
        <v>0</v>
      </c>
      <c r="D141" s="155">
        <v>0</v>
      </c>
      <c r="E141" s="155">
        <v>1</v>
      </c>
      <c r="F141" s="155">
        <v>0</v>
      </c>
      <c r="G141" s="155">
        <v>1</v>
      </c>
      <c r="H141" s="155">
        <v>1</v>
      </c>
      <c r="I141" s="155">
        <v>0</v>
      </c>
      <c r="J141" s="155">
        <v>0</v>
      </c>
      <c r="K141" s="155">
        <v>0</v>
      </c>
      <c r="L141" s="155">
        <v>0</v>
      </c>
      <c r="M141" s="155">
        <v>0</v>
      </c>
      <c r="N141" s="155">
        <v>0</v>
      </c>
      <c r="O141" s="155">
        <v>0</v>
      </c>
      <c r="P141" s="155">
        <v>0</v>
      </c>
      <c r="Q141" s="155">
        <v>0</v>
      </c>
      <c r="R141" s="155">
        <v>0</v>
      </c>
      <c r="S141" s="155">
        <v>12</v>
      </c>
      <c r="T141" s="155">
        <v>1</v>
      </c>
      <c r="U141" s="155">
        <v>0</v>
      </c>
      <c r="V141" s="155">
        <v>0</v>
      </c>
      <c r="W141" s="155">
        <v>0</v>
      </c>
      <c r="X141" s="155">
        <v>0</v>
      </c>
      <c r="Y141" s="155">
        <v>1</v>
      </c>
      <c r="Z141" s="155">
        <v>0</v>
      </c>
      <c r="AA141" s="155">
        <v>0</v>
      </c>
      <c r="AB141" s="155">
        <v>0</v>
      </c>
      <c r="AC141" s="155">
        <v>3</v>
      </c>
      <c r="AD141" s="155">
        <v>0</v>
      </c>
      <c r="AE141" s="155">
        <v>0</v>
      </c>
      <c r="AF141" s="155">
        <v>0</v>
      </c>
      <c r="AG141" s="155">
        <v>0</v>
      </c>
      <c r="AH141" s="155">
        <v>0</v>
      </c>
      <c r="AI141" s="155">
        <v>0</v>
      </c>
      <c r="AJ141" s="155">
        <v>0</v>
      </c>
      <c r="AK141" s="155">
        <v>0</v>
      </c>
      <c r="AL141" s="155">
        <v>0</v>
      </c>
      <c r="AM141" s="155">
        <v>0</v>
      </c>
      <c r="AN141" s="155">
        <v>0</v>
      </c>
      <c r="AO141" s="155">
        <v>0</v>
      </c>
      <c r="AP141" s="155">
        <v>1</v>
      </c>
    </row>
    <row r="142" spans="1:42" ht="15.6" x14ac:dyDescent="0.3">
      <c r="A142" s="180" t="s">
        <v>550</v>
      </c>
      <c r="B142" s="179">
        <v>1</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1</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1</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1</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37</v>
      </c>
      <c r="C148" s="155">
        <v>0</v>
      </c>
      <c r="D148" s="155">
        <v>0</v>
      </c>
      <c r="E148" s="155">
        <v>0</v>
      </c>
      <c r="F148" s="155">
        <v>0</v>
      </c>
      <c r="G148" s="155">
        <v>0</v>
      </c>
      <c r="H148" s="155">
        <v>2</v>
      </c>
      <c r="I148" s="155">
        <v>0</v>
      </c>
      <c r="J148" s="155">
        <v>0</v>
      </c>
      <c r="K148" s="155">
        <v>0</v>
      </c>
      <c r="L148" s="155">
        <v>0</v>
      </c>
      <c r="M148" s="155">
        <v>0</v>
      </c>
      <c r="N148" s="155">
        <v>0</v>
      </c>
      <c r="O148" s="155">
        <v>0</v>
      </c>
      <c r="P148" s="155">
        <v>0</v>
      </c>
      <c r="Q148" s="155">
        <v>1</v>
      </c>
      <c r="R148" s="155">
        <v>0</v>
      </c>
      <c r="S148" s="155">
        <v>11</v>
      </c>
      <c r="T148" s="155">
        <v>1</v>
      </c>
      <c r="U148" s="155">
        <v>0</v>
      </c>
      <c r="V148" s="155">
        <v>0</v>
      </c>
      <c r="W148" s="155">
        <v>0</v>
      </c>
      <c r="X148" s="155">
        <v>0</v>
      </c>
      <c r="Y148" s="155">
        <v>0</v>
      </c>
      <c r="Z148" s="155">
        <v>0</v>
      </c>
      <c r="AA148" s="155">
        <v>0</v>
      </c>
      <c r="AB148" s="155">
        <v>0</v>
      </c>
      <c r="AC148" s="155">
        <v>12</v>
      </c>
      <c r="AD148" s="155">
        <v>0</v>
      </c>
      <c r="AE148" s="155">
        <v>0</v>
      </c>
      <c r="AF148" s="155">
        <v>0</v>
      </c>
      <c r="AG148" s="155">
        <v>3</v>
      </c>
      <c r="AH148" s="155">
        <v>0</v>
      </c>
      <c r="AI148" s="155">
        <v>0</v>
      </c>
      <c r="AJ148" s="155">
        <v>2</v>
      </c>
      <c r="AK148" s="155">
        <v>0</v>
      </c>
      <c r="AL148" s="155">
        <v>0</v>
      </c>
      <c r="AM148" s="155">
        <v>2</v>
      </c>
      <c r="AN148" s="155">
        <v>0</v>
      </c>
      <c r="AO148" s="155">
        <v>0</v>
      </c>
      <c r="AP148" s="155">
        <v>3</v>
      </c>
    </row>
    <row r="149" spans="1:42" ht="15.6" x14ac:dyDescent="0.3">
      <c r="A149" s="180" t="s">
        <v>710</v>
      </c>
      <c r="B149" s="179">
        <v>10</v>
      </c>
      <c r="C149" s="155">
        <v>1</v>
      </c>
      <c r="D149" s="155">
        <v>0</v>
      </c>
      <c r="E149" s="155">
        <v>0</v>
      </c>
      <c r="F149" s="155">
        <v>0</v>
      </c>
      <c r="G149" s="155">
        <v>0</v>
      </c>
      <c r="H149" s="155">
        <v>1</v>
      </c>
      <c r="I149" s="155">
        <v>0</v>
      </c>
      <c r="J149" s="155">
        <v>0</v>
      </c>
      <c r="K149" s="155">
        <v>0</v>
      </c>
      <c r="L149" s="155">
        <v>0</v>
      </c>
      <c r="M149" s="155">
        <v>0</v>
      </c>
      <c r="N149" s="155">
        <v>0</v>
      </c>
      <c r="O149" s="155">
        <v>0</v>
      </c>
      <c r="P149" s="155">
        <v>0</v>
      </c>
      <c r="Q149" s="155">
        <v>0</v>
      </c>
      <c r="R149" s="155">
        <v>0</v>
      </c>
      <c r="S149" s="155">
        <v>2</v>
      </c>
      <c r="T149" s="155">
        <v>1</v>
      </c>
      <c r="U149" s="155">
        <v>0</v>
      </c>
      <c r="V149" s="155">
        <v>0</v>
      </c>
      <c r="W149" s="155">
        <v>0</v>
      </c>
      <c r="X149" s="155">
        <v>0</v>
      </c>
      <c r="Y149" s="155">
        <v>1</v>
      </c>
      <c r="Z149" s="155">
        <v>0</v>
      </c>
      <c r="AA149" s="155">
        <v>0</v>
      </c>
      <c r="AB149" s="155">
        <v>0</v>
      </c>
      <c r="AC149" s="155">
        <v>1</v>
      </c>
      <c r="AD149" s="155">
        <v>0</v>
      </c>
      <c r="AE149" s="155">
        <v>0</v>
      </c>
      <c r="AF149" s="155">
        <v>0</v>
      </c>
      <c r="AG149" s="155">
        <v>1</v>
      </c>
      <c r="AH149" s="155">
        <v>2</v>
      </c>
      <c r="AI149" s="155">
        <v>0</v>
      </c>
      <c r="AJ149" s="155">
        <v>0</v>
      </c>
      <c r="AK149" s="155">
        <v>0</v>
      </c>
      <c r="AL149" s="155">
        <v>0</v>
      </c>
      <c r="AM149" s="155">
        <v>0</v>
      </c>
      <c r="AN149" s="155">
        <v>0</v>
      </c>
      <c r="AO149" s="155">
        <v>0</v>
      </c>
      <c r="AP149" s="155">
        <v>0</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1</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1</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10</v>
      </c>
      <c r="C157" s="155">
        <v>0</v>
      </c>
      <c r="D157" s="155">
        <v>0</v>
      </c>
      <c r="E157" s="155">
        <v>0</v>
      </c>
      <c r="F157" s="155">
        <v>0</v>
      </c>
      <c r="G157" s="155">
        <v>0</v>
      </c>
      <c r="H157" s="155">
        <v>1</v>
      </c>
      <c r="I157" s="155">
        <v>0</v>
      </c>
      <c r="J157" s="155">
        <v>0</v>
      </c>
      <c r="K157" s="155">
        <v>0</v>
      </c>
      <c r="L157" s="155">
        <v>0</v>
      </c>
      <c r="M157" s="155">
        <v>0</v>
      </c>
      <c r="N157" s="155">
        <v>0</v>
      </c>
      <c r="O157" s="155">
        <v>0</v>
      </c>
      <c r="P157" s="155">
        <v>0</v>
      </c>
      <c r="Q157" s="155">
        <v>0</v>
      </c>
      <c r="R157" s="155">
        <v>0</v>
      </c>
      <c r="S157" s="155">
        <v>6</v>
      </c>
      <c r="T157" s="155">
        <v>0</v>
      </c>
      <c r="U157" s="155">
        <v>0</v>
      </c>
      <c r="V157" s="155">
        <v>0</v>
      </c>
      <c r="W157" s="155">
        <v>0</v>
      </c>
      <c r="X157" s="155">
        <v>0</v>
      </c>
      <c r="Y157" s="155">
        <v>0</v>
      </c>
      <c r="Z157" s="155">
        <v>0</v>
      </c>
      <c r="AA157" s="155">
        <v>0</v>
      </c>
      <c r="AB157" s="155">
        <v>0</v>
      </c>
      <c r="AC157" s="155">
        <v>1</v>
      </c>
      <c r="AD157" s="155">
        <v>0</v>
      </c>
      <c r="AE157" s="155">
        <v>0</v>
      </c>
      <c r="AF157" s="155">
        <v>0</v>
      </c>
      <c r="AG157" s="155">
        <v>1</v>
      </c>
      <c r="AH157" s="155">
        <v>0</v>
      </c>
      <c r="AI157" s="155">
        <v>0</v>
      </c>
      <c r="AJ157" s="155">
        <v>0</v>
      </c>
      <c r="AK157" s="155">
        <v>0</v>
      </c>
      <c r="AL157" s="155">
        <v>0</v>
      </c>
      <c r="AM157" s="155">
        <v>0</v>
      </c>
      <c r="AN157" s="155">
        <v>0</v>
      </c>
      <c r="AO157" s="155">
        <v>0</v>
      </c>
      <c r="AP157" s="155">
        <v>1</v>
      </c>
    </row>
    <row r="158" spans="1:42" ht="15.6" x14ac:dyDescent="0.3">
      <c r="A158" s="180" t="s">
        <v>716</v>
      </c>
      <c r="B158" s="179">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62</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50</v>
      </c>
      <c r="T161" s="155">
        <v>0</v>
      </c>
      <c r="U161" s="155">
        <v>0</v>
      </c>
      <c r="V161" s="155">
        <v>0</v>
      </c>
      <c r="W161" s="155">
        <v>0</v>
      </c>
      <c r="X161" s="155">
        <v>0</v>
      </c>
      <c r="Y161" s="155">
        <v>0</v>
      </c>
      <c r="Z161" s="155">
        <v>0</v>
      </c>
      <c r="AA161" s="155">
        <v>0</v>
      </c>
      <c r="AB161" s="155">
        <v>0</v>
      </c>
      <c r="AC161" s="155">
        <v>3</v>
      </c>
      <c r="AD161" s="155">
        <v>0</v>
      </c>
      <c r="AE161" s="155">
        <v>0</v>
      </c>
      <c r="AF161" s="155">
        <v>0</v>
      </c>
      <c r="AG161" s="155">
        <v>8</v>
      </c>
      <c r="AH161" s="155">
        <v>0</v>
      </c>
      <c r="AI161" s="155">
        <v>0</v>
      </c>
      <c r="AJ161" s="155">
        <v>0</v>
      </c>
      <c r="AK161" s="155">
        <v>0</v>
      </c>
      <c r="AL161" s="155">
        <v>0</v>
      </c>
      <c r="AM161" s="155">
        <v>0</v>
      </c>
      <c r="AN161" s="155">
        <v>0</v>
      </c>
      <c r="AO161" s="155">
        <v>0</v>
      </c>
      <c r="AP161" s="155">
        <v>1</v>
      </c>
    </row>
    <row r="162" spans="1:42" ht="15.6" x14ac:dyDescent="0.3">
      <c r="A162" s="180" t="s">
        <v>586</v>
      </c>
      <c r="B162" s="179">
        <v>1</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0</v>
      </c>
      <c r="T162" s="155">
        <v>0</v>
      </c>
      <c r="U162" s="155">
        <v>0</v>
      </c>
      <c r="V162" s="155">
        <v>0</v>
      </c>
      <c r="W162" s="155">
        <v>0</v>
      </c>
      <c r="X162" s="155">
        <v>0</v>
      </c>
      <c r="Y162" s="155">
        <v>0</v>
      </c>
      <c r="Z162" s="155">
        <v>0</v>
      </c>
      <c r="AA162" s="155">
        <v>0</v>
      </c>
      <c r="AB162" s="155">
        <v>0</v>
      </c>
      <c r="AC162" s="155">
        <v>0</v>
      </c>
      <c r="AD162" s="155">
        <v>0</v>
      </c>
      <c r="AE162" s="155">
        <v>0</v>
      </c>
      <c r="AF162" s="155">
        <v>0</v>
      </c>
      <c r="AG162" s="155">
        <v>1</v>
      </c>
      <c r="AH162" s="155">
        <v>0</v>
      </c>
      <c r="AI162" s="155">
        <v>0</v>
      </c>
      <c r="AJ162" s="155">
        <v>0</v>
      </c>
      <c r="AK162" s="155">
        <v>0</v>
      </c>
      <c r="AL162" s="155">
        <v>0</v>
      </c>
      <c r="AM162" s="155">
        <v>0</v>
      </c>
      <c r="AN162" s="155">
        <v>0</v>
      </c>
      <c r="AO162" s="155">
        <v>0</v>
      </c>
      <c r="AP162" s="155">
        <v>0</v>
      </c>
    </row>
    <row r="163" spans="1:42" ht="15.6" x14ac:dyDescent="0.3">
      <c r="A163" s="180" t="s">
        <v>498</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585</v>
      </c>
      <c r="B164" s="179">
        <v>1</v>
      </c>
      <c r="C164" s="155">
        <v>0</v>
      </c>
      <c r="D164" s="155">
        <v>0</v>
      </c>
      <c r="E164" s="155">
        <v>1</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1</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1</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4</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2</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2</v>
      </c>
    </row>
    <row r="168" spans="1:42" ht="15.6" x14ac:dyDescent="0.3">
      <c r="A168" s="180" t="s">
        <v>512</v>
      </c>
      <c r="B168" s="179">
        <v>5</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2</v>
      </c>
      <c r="T168" s="155">
        <v>0</v>
      </c>
      <c r="U168" s="155">
        <v>1</v>
      </c>
      <c r="V168" s="155">
        <v>0</v>
      </c>
      <c r="W168" s="155">
        <v>0</v>
      </c>
      <c r="X168" s="155">
        <v>0</v>
      </c>
      <c r="Y168" s="155">
        <v>0</v>
      </c>
      <c r="Z168" s="155">
        <v>0</v>
      </c>
      <c r="AA168" s="155">
        <v>0</v>
      </c>
      <c r="AB168" s="155">
        <v>0</v>
      </c>
      <c r="AC168" s="155">
        <v>1</v>
      </c>
      <c r="AD168" s="155">
        <v>0</v>
      </c>
      <c r="AE168" s="155">
        <v>0</v>
      </c>
      <c r="AF168" s="155">
        <v>0</v>
      </c>
      <c r="AG168" s="155">
        <v>0</v>
      </c>
      <c r="AH168" s="155">
        <v>0</v>
      </c>
      <c r="AI168" s="155">
        <v>0</v>
      </c>
      <c r="AJ168" s="155">
        <v>0</v>
      </c>
      <c r="AK168" s="155">
        <v>0</v>
      </c>
      <c r="AL168" s="155">
        <v>0</v>
      </c>
      <c r="AM168" s="155">
        <v>1</v>
      </c>
      <c r="AN168" s="155">
        <v>0</v>
      </c>
      <c r="AO168" s="155">
        <v>0</v>
      </c>
      <c r="AP168" s="155">
        <v>0</v>
      </c>
    </row>
    <row r="169" spans="1:42" ht="15.6" x14ac:dyDescent="0.3">
      <c r="A169" s="180" t="s">
        <v>619</v>
      </c>
      <c r="B169" s="179">
        <v>3</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3</v>
      </c>
      <c r="T169" s="155">
        <v>0</v>
      </c>
      <c r="U169" s="155">
        <v>0</v>
      </c>
      <c r="V169" s="155">
        <v>0</v>
      </c>
      <c r="W169" s="155">
        <v>0</v>
      </c>
      <c r="X169" s="155">
        <v>0</v>
      </c>
      <c r="Y169" s="155">
        <v>0</v>
      </c>
      <c r="Z169" s="155">
        <v>0</v>
      </c>
      <c r="AA169" s="155">
        <v>0</v>
      </c>
      <c r="AB169" s="155">
        <v>0</v>
      </c>
      <c r="AC169" s="155">
        <v>0</v>
      </c>
      <c r="AD169" s="155">
        <v>0</v>
      </c>
      <c r="AE169" s="155">
        <v>0</v>
      </c>
      <c r="AF169" s="155">
        <v>0</v>
      </c>
      <c r="AG169" s="155">
        <v>0</v>
      </c>
      <c r="AH169" s="155">
        <v>0</v>
      </c>
      <c r="AI169" s="155">
        <v>0</v>
      </c>
      <c r="AJ169" s="155">
        <v>0</v>
      </c>
      <c r="AK169" s="155">
        <v>0</v>
      </c>
      <c r="AL169" s="155">
        <v>0</v>
      </c>
      <c r="AM169" s="155">
        <v>0</v>
      </c>
      <c r="AN169" s="155">
        <v>0</v>
      </c>
      <c r="AO169" s="155">
        <v>0</v>
      </c>
      <c r="AP169" s="155">
        <v>0</v>
      </c>
    </row>
    <row r="170" spans="1:42" ht="15.6" x14ac:dyDescent="0.3">
      <c r="A170" s="180" t="s">
        <v>304</v>
      </c>
      <c r="B170" s="179">
        <v>48</v>
      </c>
      <c r="C170" s="155">
        <v>0</v>
      </c>
      <c r="D170" s="155">
        <v>0</v>
      </c>
      <c r="E170" s="155">
        <v>0</v>
      </c>
      <c r="F170" s="155">
        <v>0</v>
      </c>
      <c r="G170" s="155">
        <v>0</v>
      </c>
      <c r="H170" s="155">
        <v>2</v>
      </c>
      <c r="I170" s="155">
        <v>0</v>
      </c>
      <c r="J170" s="155">
        <v>0</v>
      </c>
      <c r="K170" s="155">
        <v>0</v>
      </c>
      <c r="L170" s="155">
        <v>0</v>
      </c>
      <c r="M170" s="155">
        <v>0</v>
      </c>
      <c r="N170" s="155">
        <v>0</v>
      </c>
      <c r="O170" s="155">
        <v>0</v>
      </c>
      <c r="P170" s="155">
        <v>0</v>
      </c>
      <c r="Q170" s="155">
        <v>0</v>
      </c>
      <c r="R170" s="155">
        <v>0</v>
      </c>
      <c r="S170" s="155">
        <v>27</v>
      </c>
      <c r="T170" s="155">
        <v>0</v>
      </c>
      <c r="U170" s="155">
        <v>0</v>
      </c>
      <c r="V170" s="155">
        <v>0</v>
      </c>
      <c r="W170" s="155">
        <v>0</v>
      </c>
      <c r="X170" s="155">
        <v>0</v>
      </c>
      <c r="Y170" s="155">
        <v>0</v>
      </c>
      <c r="Z170" s="155">
        <v>0</v>
      </c>
      <c r="AA170" s="155">
        <v>0</v>
      </c>
      <c r="AB170" s="155">
        <v>0</v>
      </c>
      <c r="AC170" s="155">
        <v>3</v>
      </c>
      <c r="AD170" s="155">
        <v>0</v>
      </c>
      <c r="AE170" s="155">
        <v>1</v>
      </c>
      <c r="AF170" s="155">
        <v>0</v>
      </c>
      <c r="AG170" s="155">
        <v>5</v>
      </c>
      <c r="AH170" s="155">
        <v>0</v>
      </c>
      <c r="AI170" s="155">
        <v>0</v>
      </c>
      <c r="AJ170" s="155">
        <v>1</v>
      </c>
      <c r="AK170" s="155">
        <v>0</v>
      </c>
      <c r="AL170" s="155">
        <v>0</v>
      </c>
      <c r="AM170" s="155">
        <v>3</v>
      </c>
      <c r="AN170" s="155">
        <v>0</v>
      </c>
      <c r="AO170" s="155">
        <v>0</v>
      </c>
      <c r="AP170" s="155">
        <v>6</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0</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719</v>
      </c>
      <c r="B173" s="179">
        <v>6</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3</v>
      </c>
      <c r="T173" s="155">
        <v>0</v>
      </c>
      <c r="U173" s="155">
        <v>0</v>
      </c>
      <c r="V173" s="155">
        <v>0</v>
      </c>
      <c r="W173" s="155">
        <v>0</v>
      </c>
      <c r="X173" s="155">
        <v>0</v>
      </c>
      <c r="Y173" s="155">
        <v>0</v>
      </c>
      <c r="Z173" s="155">
        <v>0</v>
      </c>
      <c r="AA173" s="155">
        <v>0</v>
      </c>
      <c r="AB173" s="155">
        <v>0</v>
      </c>
      <c r="AC173" s="155">
        <v>1</v>
      </c>
      <c r="AD173" s="155">
        <v>0</v>
      </c>
      <c r="AE173" s="155">
        <v>0</v>
      </c>
      <c r="AF173" s="155">
        <v>0</v>
      </c>
      <c r="AG173" s="155">
        <v>1</v>
      </c>
      <c r="AH173" s="155">
        <v>0</v>
      </c>
      <c r="AI173" s="155">
        <v>0</v>
      </c>
      <c r="AJ173" s="155">
        <v>0</v>
      </c>
      <c r="AK173" s="155">
        <v>0</v>
      </c>
      <c r="AL173" s="155">
        <v>0</v>
      </c>
      <c r="AM173" s="155">
        <v>0</v>
      </c>
      <c r="AN173" s="155">
        <v>0</v>
      </c>
      <c r="AO173" s="155">
        <v>0</v>
      </c>
      <c r="AP173" s="155">
        <v>1</v>
      </c>
    </row>
    <row r="174" spans="1:42" ht="15.6" x14ac:dyDescent="0.3">
      <c r="A174" s="180" t="s">
        <v>553</v>
      </c>
      <c r="B174" s="179">
        <v>13</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5</v>
      </c>
      <c r="T174" s="155">
        <v>0</v>
      </c>
      <c r="U174" s="155">
        <v>0</v>
      </c>
      <c r="V174" s="155">
        <v>0</v>
      </c>
      <c r="W174" s="155">
        <v>0</v>
      </c>
      <c r="X174" s="155">
        <v>0</v>
      </c>
      <c r="Y174" s="155">
        <v>0</v>
      </c>
      <c r="Z174" s="155">
        <v>0</v>
      </c>
      <c r="AA174" s="155">
        <v>0</v>
      </c>
      <c r="AB174" s="155">
        <v>0</v>
      </c>
      <c r="AC174" s="155">
        <v>3</v>
      </c>
      <c r="AD174" s="155">
        <v>0</v>
      </c>
      <c r="AE174" s="155">
        <v>0</v>
      </c>
      <c r="AF174" s="155">
        <v>0</v>
      </c>
      <c r="AG174" s="155">
        <v>2</v>
      </c>
      <c r="AH174" s="155">
        <v>1</v>
      </c>
      <c r="AI174" s="155">
        <v>0</v>
      </c>
      <c r="AJ174" s="155">
        <v>2</v>
      </c>
      <c r="AK174" s="155">
        <v>0</v>
      </c>
      <c r="AL174" s="155">
        <v>0</v>
      </c>
      <c r="AM174" s="155">
        <v>0</v>
      </c>
      <c r="AN174" s="155">
        <v>0</v>
      </c>
      <c r="AO174" s="155">
        <v>0</v>
      </c>
      <c r="AP174" s="155">
        <v>0</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721</v>
      </c>
      <c r="B177" s="179">
        <v>2</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2</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1</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1</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4</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2</v>
      </c>
      <c r="T185" s="155">
        <v>0</v>
      </c>
      <c r="U185" s="155">
        <v>0</v>
      </c>
      <c r="V185" s="155">
        <v>0</v>
      </c>
      <c r="W185" s="155">
        <v>0</v>
      </c>
      <c r="X185" s="155">
        <v>0</v>
      </c>
      <c r="Y185" s="155">
        <v>0</v>
      </c>
      <c r="Z185" s="155">
        <v>0</v>
      </c>
      <c r="AA185" s="155">
        <v>0</v>
      </c>
      <c r="AB185" s="155">
        <v>0</v>
      </c>
      <c r="AC185" s="155">
        <v>0</v>
      </c>
      <c r="AD185" s="155">
        <v>0</v>
      </c>
      <c r="AE185" s="155">
        <v>0</v>
      </c>
      <c r="AF185" s="155">
        <v>0</v>
      </c>
      <c r="AG185" s="155">
        <v>2</v>
      </c>
      <c r="AH185" s="155">
        <v>0</v>
      </c>
      <c r="AI185" s="155">
        <v>0</v>
      </c>
      <c r="AJ185" s="155">
        <v>0</v>
      </c>
      <c r="AK185" s="155">
        <v>0</v>
      </c>
      <c r="AL185" s="155">
        <v>0</v>
      </c>
      <c r="AM185" s="155">
        <v>0</v>
      </c>
      <c r="AN185" s="155">
        <v>0</v>
      </c>
      <c r="AO185" s="155">
        <v>0</v>
      </c>
      <c r="AP185" s="155">
        <v>0</v>
      </c>
    </row>
    <row r="186" spans="1:42" ht="15.6" x14ac:dyDescent="0.3">
      <c r="A186" s="180" t="s">
        <v>608</v>
      </c>
      <c r="B186" s="179">
        <v>2</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2</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1</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1</v>
      </c>
      <c r="AH188" s="155">
        <v>0</v>
      </c>
      <c r="AI188" s="155">
        <v>0</v>
      </c>
      <c r="AJ188" s="155">
        <v>0</v>
      </c>
      <c r="AK188" s="155">
        <v>0</v>
      </c>
      <c r="AL188" s="155">
        <v>0</v>
      </c>
      <c r="AM188" s="155">
        <v>0</v>
      </c>
      <c r="AN188" s="155">
        <v>0</v>
      </c>
      <c r="AO188" s="155">
        <v>0</v>
      </c>
      <c r="AP188" s="155">
        <v>0</v>
      </c>
    </row>
    <row r="189" spans="1:42" ht="15.6" x14ac:dyDescent="0.3">
      <c r="A189" s="180" t="s">
        <v>728</v>
      </c>
      <c r="B189" s="179">
        <v>1</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1</v>
      </c>
      <c r="AH189" s="155">
        <v>0</v>
      </c>
      <c r="AI189" s="155">
        <v>0</v>
      </c>
      <c r="AJ189" s="155">
        <v>0</v>
      </c>
      <c r="AK189" s="155">
        <v>0</v>
      </c>
      <c r="AL189" s="155">
        <v>0</v>
      </c>
      <c r="AM189" s="155">
        <v>0</v>
      </c>
      <c r="AN189" s="155">
        <v>0</v>
      </c>
      <c r="AO189" s="155">
        <v>0</v>
      </c>
      <c r="AP189" s="155">
        <v>0</v>
      </c>
    </row>
    <row r="190" spans="1:42" ht="15.6" x14ac:dyDescent="0.3">
      <c r="A190" s="180" t="s">
        <v>556</v>
      </c>
      <c r="B190" s="179">
        <v>2</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1</v>
      </c>
      <c r="T190" s="155">
        <v>0</v>
      </c>
      <c r="U190" s="155">
        <v>0</v>
      </c>
      <c r="V190" s="155">
        <v>0</v>
      </c>
      <c r="W190" s="155">
        <v>0</v>
      </c>
      <c r="X190" s="155">
        <v>0</v>
      </c>
      <c r="Y190" s="155">
        <v>0</v>
      </c>
      <c r="Z190" s="155">
        <v>0</v>
      </c>
      <c r="AA190" s="155">
        <v>0</v>
      </c>
      <c r="AB190" s="155">
        <v>0</v>
      </c>
      <c r="AC190" s="155">
        <v>0</v>
      </c>
      <c r="AD190" s="155">
        <v>0</v>
      </c>
      <c r="AE190" s="155">
        <v>0</v>
      </c>
      <c r="AF190" s="155">
        <v>0</v>
      </c>
      <c r="AG190" s="155">
        <v>1</v>
      </c>
      <c r="AH190" s="155">
        <v>0</v>
      </c>
      <c r="AI190" s="155">
        <v>0</v>
      </c>
      <c r="AJ190" s="155">
        <v>0</v>
      </c>
      <c r="AK190" s="155">
        <v>0</v>
      </c>
      <c r="AL190" s="155">
        <v>0</v>
      </c>
      <c r="AM190" s="155">
        <v>0</v>
      </c>
      <c r="AN190" s="155">
        <v>0</v>
      </c>
      <c r="AO190" s="155">
        <v>0</v>
      </c>
      <c r="AP190" s="155">
        <v>0</v>
      </c>
    </row>
    <row r="191" spans="1:42" ht="15.6" x14ac:dyDescent="0.3">
      <c r="A191" s="180" t="s">
        <v>518</v>
      </c>
      <c r="B191" s="179">
        <v>1</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1</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2</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1</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1</v>
      </c>
      <c r="AI195" s="155">
        <v>0</v>
      </c>
      <c r="AJ195" s="155">
        <v>0</v>
      </c>
      <c r="AK195" s="155">
        <v>0</v>
      </c>
      <c r="AL195" s="155">
        <v>0</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146</v>
      </c>
      <c r="C200" s="155">
        <v>0</v>
      </c>
      <c r="D200" s="155">
        <v>0</v>
      </c>
      <c r="E200" s="155">
        <v>4</v>
      </c>
      <c r="F200" s="155">
        <v>3</v>
      </c>
      <c r="G200" s="155">
        <v>1</v>
      </c>
      <c r="H200" s="155">
        <v>6</v>
      </c>
      <c r="I200" s="155">
        <v>0</v>
      </c>
      <c r="J200" s="155">
        <v>1</v>
      </c>
      <c r="K200" s="155">
        <v>1</v>
      </c>
      <c r="L200" s="155">
        <v>0</v>
      </c>
      <c r="M200" s="155">
        <v>6</v>
      </c>
      <c r="N200" s="155">
        <v>0</v>
      </c>
      <c r="O200" s="155">
        <v>2</v>
      </c>
      <c r="P200" s="155">
        <v>1</v>
      </c>
      <c r="Q200" s="155">
        <v>0</v>
      </c>
      <c r="R200" s="155">
        <v>0</v>
      </c>
      <c r="S200" s="155">
        <v>54</v>
      </c>
      <c r="T200" s="155">
        <v>0</v>
      </c>
      <c r="U200" s="155">
        <v>0</v>
      </c>
      <c r="V200" s="155">
        <v>0</v>
      </c>
      <c r="W200" s="155">
        <v>0</v>
      </c>
      <c r="X200" s="155">
        <v>0</v>
      </c>
      <c r="Y200" s="155">
        <v>1</v>
      </c>
      <c r="Z200" s="155">
        <v>0</v>
      </c>
      <c r="AA200" s="155">
        <v>1</v>
      </c>
      <c r="AB200" s="155">
        <v>0</v>
      </c>
      <c r="AC200" s="155">
        <v>17</v>
      </c>
      <c r="AD200" s="155">
        <v>0</v>
      </c>
      <c r="AE200" s="155">
        <v>3</v>
      </c>
      <c r="AF200" s="155">
        <v>0</v>
      </c>
      <c r="AG200" s="155">
        <v>17</v>
      </c>
      <c r="AH200" s="155">
        <v>4</v>
      </c>
      <c r="AI200" s="155">
        <v>0</v>
      </c>
      <c r="AJ200" s="155">
        <v>3</v>
      </c>
      <c r="AK200" s="155">
        <v>0</v>
      </c>
      <c r="AL200" s="155">
        <v>2</v>
      </c>
      <c r="AM200" s="155">
        <v>2</v>
      </c>
      <c r="AN200" s="155">
        <v>0</v>
      </c>
      <c r="AO200" s="155">
        <v>14</v>
      </c>
      <c r="AP200" s="155">
        <v>3</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1</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1</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736</v>
      </c>
      <c r="B203" s="179">
        <v>3</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2</v>
      </c>
      <c r="T203" s="155">
        <v>0</v>
      </c>
      <c r="U203" s="155">
        <v>0</v>
      </c>
      <c r="V203" s="155">
        <v>0</v>
      </c>
      <c r="W203" s="155">
        <v>0</v>
      </c>
      <c r="X203" s="155">
        <v>0</v>
      </c>
      <c r="Y203" s="155">
        <v>0</v>
      </c>
      <c r="Z203" s="155">
        <v>0</v>
      </c>
      <c r="AA203" s="155">
        <v>0</v>
      </c>
      <c r="AB203" s="155">
        <v>0</v>
      </c>
      <c r="AC203" s="155">
        <v>0</v>
      </c>
      <c r="AD203" s="155">
        <v>0</v>
      </c>
      <c r="AE203" s="155">
        <v>0</v>
      </c>
      <c r="AF203" s="155">
        <v>0</v>
      </c>
      <c r="AG203" s="155">
        <v>1</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519</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1</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1</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s="10" customFormat="1" ht="15.6" x14ac:dyDescent="0.3">
      <c r="A214" s="180" t="s">
        <v>515</v>
      </c>
      <c r="B214" s="179">
        <v>17</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7</v>
      </c>
      <c r="T214" s="155">
        <v>1</v>
      </c>
      <c r="U214" s="155">
        <v>0</v>
      </c>
      <c r="V214" s="155">
        <v>0</v>
      </c>
      <c r="W214" s="155">
        <v>0</v>
      </c>
      <c r="X214" s="155">
        <v>0</v>
      </c>
      <c r="Y214" s="155">
        <v>0</v>
      </c>
      <c r="Z214" s="155">
        <v>0</v>
      </c>
      <c r="AA214" s="155">
        <v>0</v>
      </c>
      <c r="AB214" s="155">
        <v>0</v>
      </c>
      <c r="AC214" s="155">
        <v>2</v>
      </c>
      <c r="AD214" s="155">
        <v>0</v>
      </c>
      <c r="AE214" s="155">
        <v>3</v>
      </c>
      <c r="AF214" s="155">
        <v>0</v>
      </c>
      <c r="AG214" s="155">
        <v>3</v>
      </c>
      <c r="AH214" s="155">
        <v>0</v>
      </c>
      <c r="AI214" s="155">
        <v>0</v>
      </c>
      <c r="AJ214" s="155">
        <v>0</v>
      </c>
      <c r="AK214" s="155">
        <v>0</v>
      </c>
      <c r="AL214" s="155">
        <v>0</v>
      </c>
      <c r="AM214" s="155">
        <v>1</v>
      </c>
      <c r="AN214" s="155">
        <v>0</v>
      </c>
      <c r="AO214" s="155">
        <v>0</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1</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1</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12</v>
      </c>
      <c r="C221" s="155">
        <v>0</v>
      </c>
      <c r="D221" s="155">
        <v>0</v>
      </c>
      <c r="E221" s="155">
        <v>0</v>
      </c>
      <c r="F221" s="155">
        <v>0</v>
      </c>
      <c r="G221" s="155">
        <v>0</v>
      </c>
      <c r="H221" s="155">
        <v>0</v>
      </c>
      <c r="I221" s="155">
        <v>0</v>
      </c>
      <c r="J221" s="155">
        <v>0</v>
      </c>
      <c r="K221" s="155">
        <v>0</v>
      </c>
      <c r="L221" s="155">
        <v>0</v>
      </c>
      <c r="M221" s="155">
        <v>0</v>
      </c>
      <c r="N221" s="155">
        <v>0</v>
      </c>
      <c r="O221" s="155">
        <v>0</v>
      </c>
      <c r="P221" s="155">
        <v>0</v>
      </c>
      <c r="Q221" s="155">
        <v>0</v>
      </c>
      <c r="R221" s="155">
        <v>0</v>
      </c>
      <c r="S221" s="155">
        <v>2</v>
      </c>
      <c r="T221" s="155">
        <v>1</v>
      </c>
      <c r="U221" s="155">
        <v>0</v>
      </c>
      <c r="V221" s="155">
        <v>0</v>
      </c>
      <c r="W221" s="155">
        <v>0</v>
      </c>
      <c r="X221" s="155">
        <v>0</v>
      </c>
      <c r="Y221" s="155">
        <v>0</v>
      </c>
      <c r="Z221" s="155">
        <v>0</v>
      </c>
      <c r="AA221" s="155">
        <v>0</v>
      </c>
      <c r="AB221" s="155">
        <v>0</v>
      </c>
      <c r="AC221" s="155">
        <v>6</v>
      </c>
      <c r="AD221" s="155">
        <v>0</v>
      </c>
      <c r="AE221" s="155">
        <v>0</v>
      </c>
      <c r="AF221" s="155">
        <v>0</v>
      </c>
      <c r="AG221" s="155">
        <v>2</v>
      </c>
      <c r="AH221" s="155">
        <v>0</v>
      </c>
      <c r="AI221" s="155">
        <v>0</v>
      </c>
      <c r="AJ221" s="155">
        <v>0</v>
      </c>
      <c r="AK221" s="155">
        <v>0</v>
      </c>
      <c r="AL221" s="155">
        <v>0</v>
      </c>
      <c r="AM221" s="155">
        <v>1</v>
      </c>
      <c r="AN221" s="155">
        <v>0</v>
      </c>
      <c r="AO221" s="155">
        <v>0</v>
      </c>
      <c r="AP221" s="155">
        <v>0</v>
      </c>
    </row>
    <row r="222" spans="1:42" ht="15.6" x14ac:dyDescent="0.3">
      <c r="A222" s="180" t="s">
        <v>609</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749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750</v>
      </c>
      <c r="B226" s="179">
        <v>1</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1</v>
      </c>
      <c r="AK226" s="155">
        <v>0</v>
      </c>
      <c r="AL226" s="155">
        <v>0</v>
      </c>
      <c r="AM226" s="155">
        <v>0</v>
      </c>
      <c r="AN226" s="155">
        <v>0</v>
      </c>
      <c r="AO226" s="155">
        <v>0</v>
      </c>
      <c r="AP226" s="155">
        <v>0</v>
      </c>
    </row>
    <row r="227" spans="1:42" ht="15.6" x14ac:dyDescent="0.3">
      <c r="A227" s="180" t="s">
        <v>529</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1</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0</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523</v>
      </c>
      <c r="B231" s="179">
        <v>4</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1</v>
      </c>
      <c r="T231" s="155">
        <v>0</v>
      </c>
      <c r="U231" s="155">
        <v>0</v>
      </c>
      <c r="V231" s="155">
        <v>0</v>
      </c>
      <c r="W231" s="155">
        <v>0</v>
      </c>
      <c r="X231" s="155">
        <v>0</v>
      </c>
      <c r="Y231" s="155">
        <v>1</v>
      </c>
      <c r="Z231" s="155">
        <v>0</v>
      </c>
      <c r="AA231" s="155">
        <v>0</v>
      </c>
      <c r="AB231" s="155">
        <v>0</v>
      </c>
      <c r="AC231" s="155">
        <v>1</v>
      </c>
      <c r="AD231" s="155">
        <v>0</v>
      </c>
      <c r="AE231" s="155">
        <v>0</v>
      </c>
      <c r="AF231" s="155">
        <v>0</v>
      </c>
      <c r="AG231" s="155">
        <v>0</v>
      </c>
      <c r="AH231" s="155">
        <v>0</v>
      </c>
      <c r="AI231" s="155">
        <v>0</v>
      </c>
      <c r="AJ231" s="155">
        <v>0</v>
      </c>
      <c r="AK231" s="155">
        <v>0</v>
      </c>
      <c r="AL231" s="155">
        <v>0</v>
      </c>
      <c r="AM231" s="155">
        <v>0</v>
      </c>
      <c r="AN231" s="155">
        <v>0</v>
      </c>
      <c r="AO231" s="155">
        <v>0</v>
      </c>
      <c r="AP231" s="155">
        <v>1</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4</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4</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621</v>
      </c>
      <c r="B234" s="179">
        <v>0</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501</v>
      </c>
      <c r="B235" s="179">
        <v>19</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1</v>
      </c>
      <c r="R235" s="155">
        <v>0</v>
      </c>
      <c r="S235" s="155">
        <v>2</v>
      </c>
      <c r="T235" s="155">
        <v>2</v>
      </c>
      <c r="U235" s="155">
        <v>0</v>
      </c>
      <c r="V235" s="155">
        <v>0</v>
      </c>
      <c r="W235" s="155">
        <v>0</v>
      </c>
      <c r="X235" s="155">
        <v>0</v>
      </c>
      <c r="Y235" s="155">
        <v>0</v>
      </c>
      <c r="Z235" s="155">
        <v>0</v>
      </c>
      <c r="AA235" s="155">
        <v>0</v>
      </c>
      <c r="AB235" s="155">
        <v>0</v>
      </c>
      <c r="AC235" s="155">
        <v>9</v>
      </c>
      <c r="AD235" s="155">
        <v>0</v>
      </c>
      <c r="AE235" s="155">
        <v>0</v>
      </c>
      <c r="AF235" s="155">
        <v>0</v>
      </c>
      <c r="AG235" s="155">
        <v>0</v>
      </c>
      <c r="AH235" s="155">
        <v>0</v>
      </c>
      <c r="AI235" s="155">
        <v>0</v>
      </c>
      <c r="AJ235" s="155">
        <v>3</v>
      </c>
      <c r="AK235" s="155">
        <v>0</v>
      </c>
      <c r="AL235" s="155">
        <v>0</v>
      </c>
      <c r="AM235" s="155">
        <v>0</v>
      </c>
      <c r="AN235" s="155">
        <v>0</v>
      </c>
      <c r="AO235" s="155">
        <v>0</v>
      </c>
      <c r="AP235" s="155">
        <v>2</v>
      </c>
    </row>
    <row r="236" spans="1:42" ht="15.6" x14ac:dyDescent="0.3">
      <c r="A236" s="180" t="s">
        <v>593</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827</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3</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2</v>
      </c>
      <c r="T238" s="155">
        <v>0</v>
      </c>
      <c r="U238" s="155">
        <v>0</v>
      </c>
      <c r="V238" s="155">
        <v>0</v>
      </c>
      <c r="W238" s="155">
        <v>0</v>
      </c>
      <c r="X238" s="155">
        <v>0</v>
      </c>
      <c r="Y238" s="155">
        <v>0</v>
      </c>
      <c r="Z238" s="155">
        <v>0</v>
      </c>
      <c r="AA238" s="155">
        <v>0</v>
      </c>
      <c r="AB238" s="155">
        <v>0</v>
      </c>
      <c r="AC238" s="155">
        <v>1</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21</v>
      </c>
      <c r="C240" s="155">
        <v>0</v>
      </c>
      <c r="D240" s="155">
        <v>0</v>
      </c>
      <c r="E240" s="155">
        <v>0</v>
      </c>
      <c r="F240" s="155">
        <v>0</v>
      </c>
      <c r="G240" s="155">
        <v>0</v>
      </c>
      <c r="H240" s="155">
        <v>1</v>
      </c>
      <c r="I240" s="155">
        <v>0</v>
      </c>
      <c r="J240" s="155">
        <v>0</v>
      </c>
      <c r="K240" s="155">
        <v>0</v>
      </c>
      <c r="L240" s="155">
        <v>0</v>
      </c>
      <c r="M240" s="155">
        <v>0</v>
      </c>
      <c r="N240" s="155">
        <v>0</v>
      </c>
      <c r="O240" s="155">
        <v>0</v>
      </c>
      <c r="P240" s="155">
        <v>0</v>
      </c>
      <c r="Q240" s="155">
        <v>0</v>
      </c>
      <c r="R240" s="155">
        <v>0</v>
      </c>
      <c r="S240" s="155">
        <v>15</v>
      </c>
      <c r="T240" s="155">
        <v>0</v>
      </c>
      <c r="U240" s="155">
        <v>0</v>
      </c>
      <c r="V240" s="155">
        <v>0</v>
      </c>
      <c r="W240" s="155">
        <v>0</v>
      </c>
      <c r="X240" s="155">
        <v>0</v>
      </c>
      <c r="Y240" s="155">
        <v>0</v>
      </c>
      <c r="Z240" s="155">
        <v>0</v>
      </c>
      <c r="AA240" s="155">
        <v>0</v>
      </c>
      <c r="AB240" s="155">
        <v>0</v>
      </c>
      <c r="AC240" s="155">
        <v>4</v>
      </c>
      <c r="AD240" s="155">
        <v>0</v>
      </c>
      <c r="AE240" s="155">
        <v>0</v>
      </c>
      <c r="AF240" s="155">
        <v>0</v>
      </c>
      <c r="AG240" s="155">
        <v>1</v>
      </c>
      <c r="AH240" s="155">
        <v>0</v>
      </c>
      <c r="AI240" s="155">
        <v>0</v>
      </c>
      <c r="AJ240" s="155">
        <v>0</v>
      </c>
      <c r="AK240" s="155">
        <v>0</v>
      </c>
      <c r="AL240" s="155">
        <v>0</v>
      </c>
      <c r="AM240" s="155">
        <v>0</v>
      </c>
      <c r="AN240" s="155">
        <v>0</v>
      </c>
      <c r="AO240" s="155">
        <v>0</v>
      </c>
      <c r="AP240" s="155">
        <v>0</v>
      </c>
    </row>
    <row r="241" spans="1:42" ht="15.6" x14ac:dyDescent="0.3">
      <c r="A241" s="180" t="s">
        <v>755</v>
      </c>
      <c r="B241" s="179">
        <v>25</v>
      </c>
      <c r="C241" s="155">
        <v>0</v>
      </c>
      <c r="D241" s="155">
        <v>0</v>
      </c>
      <c r="E241" s="155">
        <v>0</v>
      </c>
      <c r="F241" s="155">
        <v>0</v>
      </c>
      <c r="G241" s="155">
        <v>0</v>
      </c>
      <c r="H241" s="155">
        <v>8</v>
      </c>
      <c r="I241" s="155">
        <v>0</v>
      </c>
      <c r="J241" s="155">
        <v>0</v>
      </c>
      <c r="K241" s="155">
        <v>0</v>
      </c>
      <c r="L241" s="155">
        <v>0</v>
      </c>
      <c r="M241" s="155">
        <v>0</v>
      </c>
      <c r="N241" s="155">
        <v>0</v>
      </c>
      <c r="O241" s="155">
        <v>0</v>
      </c>
      <c r="P241" s="155">
        <v>0</v>
      </c>
      <c r="Q241" s="155">
        <v>0</v>
      </c>
      <c r="R241" s="155">
        <v>0</v>
      </c>
      <c r="S241" s="155">
        <v>12</v>
      </c>
      <c r="T241" s="155">
        <v>0</v>
      </c>
      <c r="U241" s="155">
        <v>0</v>
      </c>
      <c r="V241" s="155">
        <v>0</v>
      </c>
      <c r="W241" s="155">
        <v>0</v>
      </c>
      <c r="X241" s="155">
        <v>0</v>
      </c>
      <c r="Y241" s="155">
        <v>0</v>
      </c>
      <c r="Z241" s="155">
        <v>0</v>
      </c>
      <c r="AA241" s="155">
        <v>0</v>
      </c>
      <c r="AB241" s="155">
        <v>0</v>
      </c>
      <c r="AC241" s="155">
        <v>1</v>
      </c>
      <c r="AD241" s="155">
        <v>0</v>
      </c>
      <c r="AE241" s="155">
        <v>0</v>
      </c>
      <c r="AF241" s="155">
        <v>0</v>
      </c>
      <c r="AG241" s="155">
        <v>1</v>
      </c>
      <c r="AH241" s="155">
        <v>0</v>
      </c>
      <c r="AI241" s="155">
        <v>0</v>
      </c>
      <c r="AJ241" s="155">
        <v>0</v>
      </c>
      <c r="AK241" s="155">
        <v>0</v>
      </c>
      <c r="AL241" s="155">
        <v>0</v>
      </c>
      <c r="AM241" s="155">
        <v>2</v>
      </c>
      <c r="AN241" s="155">
        <v>0</v>
      </c>
      <c r="AO241" s="155">
        <v>0</v>
      </c>
      <c r="AP241" s="155">
        <v>1</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6</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4</v>
      </c>
      <c r="T249" s="155">
        <v>0</v>
      </c>
      <c r="U249" s="155">
        <v>0</v>
      </c>
      <c r="V249" s="155">
        <v>0</v>
      </c>
      <c r="W249" s="155">
        <v>0</v>
      </c>
      <c r="X249" s="155">
        <v>0</v>
      </c>
      <c r="Y249" s="155">
        <v>0</v>
      </c>
      <c r="Z249" s="155">
        <v>0</v>
      </c>
      <c r="AA249" s="155">
        <v>0</v>
      </c>
      <c r="AB249" s="155">
        <v>0</v>
      </c>
      <c r="AC249" s="155">
        <v>0</v>
      </c>
      <c r="AD249" s="155">
        <v>0</v>
      </c>
      <c r="AE249" s="155">
        <v>0</v>
      </c>
      <c r="AF249" s="155">
        <v>0</v>
      </c>
      <c r="AG249" s="155">
        <v>1</v>
      </c>
      <c r="AH249" s="155">
        <v>0</v>
      </c>
      <c r="AI249" s="155">
        <v>0</v>
      </c>
      <c r="AJ249" s="155">
        <v>0</v>
      </c>
      <c r="AK249" s="155">
        <v>0</v>
      </c>
      <c r="AL249" s="155">
        <v>0</v>
      </c>
      <c r="AM249" s="155">
        <v>0</v>
      </c>
      <c r="AN249" s="155">
        <v>0</v>
      </c>
      <c r="AO249" s="155">
        <v>0</v>
      </c>
      <c r="AP249" s="155">
        <v>1</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0</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0</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1</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1</v>
      </c>
    </row>
    <row r="258" spans="1:42" ht="15.6" x14ac:dyDescent="0.3">
      <c r="A258" s="180" t="s">
        <v>564</v>
      </c>
      <c r="B258" s="179">
        <v>1</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1</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51</v>
      </c>
      <c r="C260" s="155">
        <v>0</v>
      </c>
      <c r="D260" s="155">
        <v>0</v>
      </c>
      <c r="E260" s="155">
        <v>1</v>
      </c>
      <c r="F260" s="155">
        <v>0</v>
      </c>
      <c r="G260" s="155">
        <v>0</v>
      </c>
      <c r="H260" s="155">
        <v>0</v>
      </c>
      <c r="I260" s="155">
        <v>0</v>
      </c>
      <c r="J260" s="155">
        <v>0</v>
      </c>
      <c r="K260" s="155">
        <v>0</v>
      </c>
      <c r="L260" s="155">
        <v>0</v>
      </c>
      <c r="M260" s="155">
        <v>0</v>
      </c>
      <c r="N260" s="155">
        <v>0</v>
      </c>
      <c r="O260" s="155">
        <v>0</v>
      </c>
      <c r="P260" s="155">
        <v>1</v>
      </c>
      <c r="Q260" s="155">
        <v>0</v>
      </c>
      <c r="R260" s="155">
        <v>0</v>
      </c>
      <c r="S260" s="155">
        <v>30</v>
      </c>
      <c r="T260" s="155">
        <v>0</v>
      </c>
      <c r="U260" s="155">
        <v>0</v>
      </c>
      <c r="V260" s="155">
        <v>0</v>
      </c>
      <c r="W260" s="155">
        <v>0</v>
      </c>
      <c r="X260" s="155">
        <v>0</v>
      </c>
      <c r="Y260" s="155">
        <v>0</v>
      </c>
      <c r="Z260" s="155">
        <v>0</v>
      </c>
      <c r="AA260" s="155">
        <v>0</v>
      </c>
      <c r="AB260" s="155">
        <v>0</v>
      </c>
      <c r="AC260" s="155">
        <v>7</v>
      </c>
      <c r="AD260" s="155">
        <v>0</v>
      </c>
      <c r="AE260" s="155">
        <v>0</v>
      </c>
      <c r="AF260" s="155">
        <v>0</v>
      </c>
      <c r="AG260" s="155">
        <v>6</v>
      </c>
      <c r="AH260" s="155">
        <v>0</v>
      </c>
      <c r="AI260" s="155">
        <v>0</v>
      </c>
      <c r="AJ260" s="155">
        <v>0</v>
      </c>
      <c r="AK260" s="155">
        <v>0</v>
      </c>
      <c r="AL260" s="155">
        <v>0</v>
      </c>
      <c r="AM260" s="155">
        <v>0</v>
      </c>
      <c r="AN260" s="155">
        <v>2</v>
      </c>
      <c r="AO260" s="155">
        <v>0</v>
      </c>
      <c r="AP260" s="155">
        <v>4</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1</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1</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2</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2</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1</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1</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30</v>
      </c>
      <c r="C277" s="155">
        <v>0</v>
      </c>
      <c r="D277" s="155">
        <v>0</v>
      </c>
      <c r="E277" s="155">
        <v>0</v>
      </c>
      <c r="F277" s="155">
        <v>0</v>
      </c>
      <c r="G277" s="155">
        <v>0</v>
      </c>
      <c r="H277" s="155">
        <v>0</v>
      </c>
      <c r="I277" s="155">
        <v>0</v>
      </c>
      <c r="J277" s="155">
        <v>0</v>
      </c>
      <c r="K277" s="155">
        <v>0</v>
      </c>
      <c r="L277" s="155">
        <v>0</v>
      </c>
      <c r="M277" s="155">
        <v>0</v>
      </c>
      <c r="N277" s="155">
        <v>0</v>
      </c>
      <c r="O277" s="155">
        <v>0</v>
      </c>
      <c r="P277" s="155">
        <v>0</v>
      </c>
      <c r="Q277" s="155">
        <v>0</v>
      </c>
      <c r="R277" s="155">
        <v>0</v>
      </c>
      <c r="S277" s="155">
        <v>27</v>
      </c>
      <c r="T277" s="155">
        <v>0</v>
      </c>
      <c r="U277" s="155">
        <v>0</v>
      </c>
      <c r="V277" s="155">
        <v>0</v>
      </c>
      <c r="W277" s="155">
        <v>0</v>
      </c>
      <c r="X277" s="155">
        <v>0</v>
      </c>
      <c r="Y277" s="155">
        <v>0</v>
      </c>
      <c r="Z277" s="155">
        <v>0</v>
      </c>
      <c r="AA277" s="155">
        <v>0</v>
      </c>
      <c r="AB277" s="155">
        <v>0</v>
      </c>
      <c r="AC277" s="155">
        <v>0</v>
      </c>
      <c r="AD277" s="155">
        <v>0</v>
      </c>
      <c r="AE277" s="155">
        <v>0</v>
      </c>
      <c r="AF277" s="155">
        <v>0</v>
      </c>
      <c r="AG277" s="155">
        <v>1</v>
      </c>
      <c r="AH277" s="155">
        <v>0</v>
      </c>
      <c r="AI277" s="155">
        <v>0</v>
      </c>
      <c r="AJ277" s="155">
        <v>0</v>
      </c>
      <c r="AK277" s="155">
        <v>0</v>
      </c>
      <c r="AL277" s="155">
        <v>0</v>
      </c>
      <c r="AM277" s="155">
        <v>0</v>
      </c>
      <c r="AN277" s="155">
        <v>0</v>
      </c>
      <c r="AO277" s="155">
        <v>0</v>
      </c>
      <c r="AP277" s="155">
        <v>2</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1</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1</v>
      </c>
      <c r="AK279" s="155">
        <v>0</v>
      </c>
      <c r="AL279" s="155">
        <v>0</v>
      </c>
      <c r="AM279" s="155">
        <v>0</v>
      </c>
      <c r="AN279" s="155">
        <v>0</v>
      </c>
      <c r="AO279" s="155">
        <v>0</v>
      </c>
      <c r="AP279" s="155">
        <v>0</v>
      </c>
    </row>
    <row r="280" spans="1:42" ht="15.6" x14ac:dyDescent="0.3">
      <c r="A280" s="180" t="s">
        <v>597</v>
      </c>
      <c r="B280" s="179">
        <v>6</v>
      </c>
      <c r="C280" s="155">
        <v>0</v>
      </c>
      <c r="D280" s="155">
        <v>0</v>
      </c>
      <c r="E280" s="155">
        <v>0</v>
      </c>
      <c r="F280" s="155">
        <v>0</v>
      </c>
      <c r="G280" s="155">
        <v>0</v>
      </c>
      <c r="H280" s="155">
        <v>1</v>
      </c>
      <c r="I280" s="155">
        <v>0</v>
      </c>
      <c r="J280" s="155">
        <v>0</v>
      </c>
      <c r="K280" s="155">
        <v>0</v>
      </c>
      <c r="L280" s="155">
        <v>0</v>
      </c>
      <c r="M280" s="155">
        <v>0</v>
      </c>
      <c r="N280" s="155">
        <v>0</v>
      </c>
      <c r="O280" s="155">
        <v>0</v>
      </c>
      <c r="P280" s="155">
        <v>0</v>
      </c>
      <c r="Q280" s="155">
        <v>0</v>
      </c>
      <c r="R280" s="155">
        <v>0</v>
      </c>
      <c r="S280" s="155">
        <v>1</v>
      </c>
      <c r="T280" s="155">
        <v>1</v>
      </c>
      <c r="U280" s="155">
        <v>0</v>
      </c>
      <c r="V280" s="155">
        <v>0</v>
      </c>
      <c r="W280" s="155">
        <v>0</v>
      </c>
      <c r="X280" s="155">
        <v>0</v>
      </c>
      <c r="Y280" s="155">
        <v>0</v>
      </c>
      <c r="Z280" s="155">
        <v>0</v>
      </c>
      <c r="AA280" s="155">
        <v>0</v>
      </c>
      <c r="AB280" s="155">
        <v>0</v>
      </c>
      <c r="AC280" s="155">
        <v>1</v>
      </c>
      <c r="AD280" s="155">
        <v>0</v>
      </c>
      <c r="AE280" s="155">
        <v>0</v>
      </c>
      <c r="AF280" s="155">
        <v>0</v>
      </c>
      <c r="AG280" s="155">
        <v>1</v>
      </c>
      <c r="AH280" s="155">
        <v>0</v>
      </c>
      <c r="AI280" s="155">
        <v>0</v>
      </c>
      <c r="AJ280" s="155">
        <v>0</v>
      </c>
      <c r="AK280" s="155">
        <v>0</v>
      </c>
      <c r="AL280" s="155">
        <v>0</v>
      </c>
      <c r="AM280" s="155">
        <v>0</v>
      </c>
      <c r="AN280" s="155">
        <v>0</v>
      </c>
      <c r="AO280" s="155">
        <v>0</v>
      </c>
      <c r="AP280" s="155">
        <v>1</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1</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1</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2</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2</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35</v>
      </c>
      <c r="C292" s="155">
        <v>0</v>
      </c>
      <c r="D292" s="155">
        <v>0</v>
      </c>
      <c r="E292" s="155">
        <v>0</v>
      </c>
      <c r="F292" s="155">
        <v>0</v>
      </c>
      <c r="G292" s="155">
        <v>0</v>
      </c>
      <c r="H292" s="155">
        <v>4</v>
      </c>
      <c r="I292" s="155">
        <v>0</v>
      </c>
      <c r="J292" s="155">
        <v>0</v>
      </c>
      <c r="K292" s="155">
        <v>0</v>
      </c>
      <c r="L292" s="155">
        <v>0</v>
      </c>
      <c r="M292" s="155">
        <v>0</v>
      </c>
      <c r="N292" s="155">
        <v>0</v>
      </c>
      <c r="O292" s="155">
        <v>0</v>
      </c>
      <c r="P292" s="155">
        <v>0</v>
      </c>
      <c r="Q292" s="155">
        <v>0</v>
      </c>
      <c r="R292" s="155">
        <v>0</v>
      </c>
      <c r="S292" s="155">
        <v>16</v>
      </c>
      <c r="T292" s="155">
        <v>0</v>
      </c>
      <c r="U292" s="155">
        <v>0</v>
      </c>
      <c r="V292" s="155">
        <v>0</v>
      </c>
      <c r="W292" s="155">
        <v>0</v>
      </c>
      <c r="X292" s="155">
        <v>0</v>
      </c>
      <c r="Y292" s="155">
        <v>0</v>
      </c>
      <c r="Z292" s="155">
        <v>0</v>
      </c>
      <c r="AA292" s="155">
        <v>0</v>
      </c>
      <c r="AB292" s="155">
        <v>0</v>
      </c>
      <c r="AC292" s="155">
        <v>2</v>
      </c>
      <c r="AD292" s="155">
        <v>0</v>
      </c>
      <c r="AE292" s="155">
        <v>0</v>
      </c>
      <c r="AF292" s="155">
        <v>0</v>
      </c>
      <c r="AG292" s="155">
        <v>11</v>
      </c>
      <c r="AH292" s="155">
        <v>0</v>
      </c>
      <c r="AI292" s="155">
        <v>0</v>
      </c>
      <c r="AJ292" s="155">
        <v>0</v>
      </c>
      <c r="AK292" s="155">
        <v>0</v>
      </c>
      <c r="AL292" s="155">
        <v>0</v>
      </c>
      <c r="AM292" s="155">
        <v>0</v>
      </c>
      <c r="AN292" s="155">
        <v>0</v>
      </c>
      <c r="AO292" s="155">
        <v>0</v>
      </c>
      <c r="AP292" s="155">
        <v>2</v>
      </c>
    </row>
    <row r="293" spans="1:42" ht="15.6" x14ac:dyDescent="0.3">
      <c r="A293" s="180" t="s">
        <v>788</v>
      </c>
      <c r="B293" s="179">
        <v>2</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2</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12</v>
      </c>
      <c r="C294" s="155">
        <v>0</v>
      </c>
      <c r="D294" s="155">
        <v>0</v>
      </c>
      <c r="E294" s="155">
        <v>0</v>
      </c>
      <c r="F294" s="155">
        <v>0</v>
      </c>
      <c r="G294" s="155">
        <v>0</v>
      </c>
      <c r="H294" s="155">
        <v>0</v>
      </c>
      <c r="I294" s="155">
        <v>0</v>
      </c>
      <c r="J294" s="155">
        <v>1</v>
      </c>
      <c r="K294" s="155">
        <v>0</v>
      </c>
      <c r="L294" s="155">
        <v>0</v>
      </c>
      <c r="M294" s="155">
        <v>0</v>
      </c>
      <c r="N294" s="155">
        <v>0</v>
      </c>
      <c r="O294" s="155">
        <v>0</v>
      </c>
      <c r="P294" s="155">
        <v>0</v>
      </c>
      <c r="Q294" s="155">
        <v>0</v>
      </c>
      <c r="R294" s="155">
        <v>0</v>
      </c>
      <c r="S294" s="155">
        <v>10</v>
      </c>
      <c r="T294" s="155">
        <v>0</v>
      </c>
      <c r="U294" s="155">
        <v>0</v>
      </c>
      <c r="V294" s="155">
        <v>0</v>
      </c>
      <c r="W294" s="155">
        <v>0</v>
      </c>
      <c r="X294" s="155">
        <v>0</v>
      </c>
      <c r="Y294" s="155">
        <v>0</v>
      </c>
      <c r="Z294" s="155">
        <v>0</v>
      </c>
      <c r="AA294" s="155">
        <v>0</v>
      </c>
      <c r="AB294" s="155">
        <v>0</v>
      </c>
      <c r="AC294" s="155">
        <v>0</v>
      </c>
      <c r="AD294" s="155">
        <v>0</v>
      </c>
      <c r="AE294" s="155">
        <v>0</v>
      </c>
      <c r="AF294" s="155">
        <v>0</v>
      </c>
      <c r="AG294" s="155">
        <v>0</v>
      </c>
      <c r="AH294" s="155">
        <v>0</v>
      </c>
      <c r="AI294" s="155">
        <v>1</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1</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1</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28</v>
      </c>
      <c r="C299" s="155">
        <v>0</v>
      </c>
      <c r="D299" s="155">
        <v>0</v>
      </c>
      <c r="E299" s="155">
        <v>1</v>
      </c>
      <c r="F299" s="155">
        <v>1</v>
      </c>
      <c r="G299" s="155">
        <v>0</v>
      </c>
      <c r="H299" s="155">
        <v>1</v>
      </c>
      <c r="I299" s="155">
        <v>0</v>
      </c>
      <c r="J299" s="155">
        <v>0</v>
      </c>
      <c r="K299" s="155">
        <v>0</v>
      </c>
      <c r="L299" s="155">
        <v>0</v>
      </c>
      <c r="M299" s="155">
        <v>0</v>
      </c>
      <c r="N299" s="155">
        <v>0</v>
      </c>
      <c r="O299" s="155">
        <v>0</v>
      </c>
      <c r="P299" s="155">
        <v>0</v>
      </c>
      <c r="Q299" s="155">
        <v>0</v>
      </c>
      <c r="R299" s="155">
        <v>0</v>
      </c>
      <c r="S299" s="155">
        <v>6</v>
      </c>
      <c r="T299" s="155">
        <v>0</v>
      </c>
      <c r="U299" s="155">
        <v>0</v>
      </c>
      <c r="V299" s="155">
        <v>0</v>
      </c>
      <c r="W299" s="155">
        <v>0</v>
      </c>
      <c r="X299" s="155">
        <v>0</v>
      </c>
      <c r="Y299" s="155">
        <v>0</v>
      </c>
      <c r="Z299" s="155">
        <v>0</v>
      </c>
      <c r="AA299" s="155">
        <v>0</v>
      </c>
      <c r="AB299" s="155">
        <v>0</v>
      </c>
      <c r="AC299" s="155">
        <v>7</v>
      </c>
      <c r="AD299" s="155">
        <v>0</v>
      </c>
      <c r="AE299" s="155">
        <v>0</v>
      </c>
      <c r="AF299" s="155">
        <v>0</v>
      </c>
      <c r="AG299" s="155">
        <v>10</v>
      </c>
      <c r="AH299" s="155">
        <v>1</v>
      </c>
      <c r="AI299" s="155">
        <v>0</v>
      </c>
      <c r="AJ299" s="155">
        <v>0</v>
      </c>
      <c r="AK299" s="155">
        <v>0</v>
      </c>
      <c r="AL299" s="155">
        <v>0</v>
      </c>
      <c r="AM299" s="155">
        <v>0</v>
      </c>
      <c r="AN299" s="155">
        <v>0</v>
      </c>
      <c r="AO299" s="155">
        <v>0</v>
      </c>
      <c r="AP299" s="155">
        <v>1</v>
      </c>
    </row>
    <row r="300" spans="1:42" ht="15.6" x14ac:dyDescent="0.3">
      <c r="A300" s="180" t="s">
        <v>793</v>
      </c>
      <c r="B300" s="179">
        <v>1</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1</v>
      </c>
      <c r="AD300" s="155">
        <v>0</v>
      </c>
      <c r="AE300" s="155">
        <v>0</v>
      </c>
      <c r="AF300" s="155">
        <v>0</v>
      </c>
      <c r="AG300" s="155">
        <v>0</v>
      </c>
      <c r="AH300" s="155">
        <v>0</v>
      </c>
      <c r="AI300" s="155">
        <v>0</v>
      </c>
      <c r="AJ300" s="155">
        <v>0</v>
      </c>
      <c r="AK300" s="155">
        <v>0</v>
      </c>
      <c r="AL300" s="155">
        <v>0</v>
      </c>
      <c r="AM300" s="155">
        <v>0</v>
      </c>
      <c r="AN300" s="155">
        <v>0</v>
      </c>
      <c r="AO300" s="155">
        <v>0</v>
      </c>
      <c r="AP300" s="155">
        <v>0</v>
      </c>
    </row>
    <row r="301" spans="1:42" ht="15.6" x14ac:dyDescent="0.3">
      <c r="A301" s="180" t="s">
        <v>502</v>
      </c>
      <c r="B301" s="179">
        <v>2</v>
      </c>
      <c r="C301" s="155">
        <v>0</v>
      </c>
      <c r="D301" s="155">
        <v>0</v>
      </c>
      <c r="E301" s="155">
        <v>0</v>
      </c>
      <c r="F301" s="155">
        <v>0</v>
      </c>
      <c r="G301" s="155">
        <v>0</v>
      </c>
      <c r="H301" s="155">
        <v>0</v>
      </c>
      <c r="I301" s="155">
        <v>0</v>
      </c>
      <c r="J301" s="155">
        <v>0</v>
      </c>
      <c r="K301" s="155">
        <v>0</v>
      </c>
      <c r="L301" s="155">
        <v>0</v>
      </c>
      <c r="M301" s="155">
        <v>0</v>
      </c>
      <c r="N301" s="155">
        <v>0</v>
      </c>
      <c r="O301" s="155">
        <v>0</v>
      </c>
      <c r="P301" s="155">
        <v>2</v>
      </c>
      <c r="Q301" s="155">
        <v>0</v>
      </c>
      <c r="R301" s="155">
        <v>0</v>
      </c>
      <c r="S301" s="155">
        <v>0</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1</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12779</v>
      </c>
      <c r="C310" s="179">
        <v>12</v>
      </c>
      <c r="D310" s="179">
        <v>42</v>
      </c>
      <c r="E310" s="179">
        <v>219</v>
      </c>
      <c r="F310" s="179">
        <v>73</v>
      </c>
      <c r="G310" s="179">
        <v>142</v>
      </c>
      <c r="H310" s="179">
        <v>1127</v>
      </c>
      <c r="I310" s="179">
        <v>4</v>
      </c>
      <c r="J310" s="179">
        <v>151</v>
      </c>
      <c r="K310" s="179">
        <v>26</v>
      </c>
      <c r="L310" s="179">
        <v>12</v>
      </c>
      <c r="M310" s="179">
        <v>73</v>
      </c>
      <c r="N310" s="179">
        <v>1</v>
      </c>
      <c r="O310" s="179">
        <v>56</v>
      </c>
      <c r="P310" s="179">
        <v>70</v>
      </c>
      <c r="Q310" s="179">
        <v>157</v>
      </c>
      <c r="R310" s="179">
        <v>38</v>
      </c>
      <c r="S310" s="179">
        <v>5063</v>
      </c>
      <c r="T310" s="179">
        <v>510</v>
      </c>
      <c r="U310" s="179">
        <v>46</v>
      </c>
      <c r="V310" s="179">
        <v>53</v>
      </c>
      <c r="W310" s="179">
        <v>78</v>
      </c>
      <c r="X310" s="179">
        <v>13</v>
      </c>
      <c r="Y310" s="179">
        <v>77</v>
      </c>
      <c r="Z310" s="179">
        <v>26</v>
      </c>
      <c r="AA310" s="179">
        <v>45</v>
      </c>
      <c r="AB310" s="179">
        <v>19</v>
      </c>
      <c r="AC310" s="179">
        <v>1283</v>
      </c>
      <c r="AD310" s="179">
        <v>41</v>
      </c>
      <c r="AE310" s="179">
        <v>126</v>
      </c>
      <c r="AF310" s="179">
        <v>22</v>
      </c>
      <c r="AG310" s="179">
        <v>966</v>
      </c>
      <c r="AH310" s="179">
        <v>682</v>
      </c>
      <c r="AI310" s="179">
        <v>49</v>
      </c>
      <c r="AJ310" s="179">
        <v>500</v>
      </c>
      <c r="AK310" s="179">
        <v>8</v>
      </c>
      <c r="AL310" s="179">
        <v>78</v>
      </c>
      <c r="AM310" s="179">
        <v>334</v>
      </c>
      <c r="AN310" s="179">
        <v>78</v>
      </c>
      <c r="AO310" s="179">
        <v>109</v>
      </c>
      <c r="AP310" s="179">
        <v>370</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Ashley Hunter</cp:lastModifiedBy>
  <cp:lastPrinted>2022-03-17T23:01:10Z</cp:lastPrinted>
  <dcterms:created xsi:type="dcterms:W3CDTF">1998-10-07T20:38:17Z</dcterms:created>
  <dcterms:modified xsi:type="dcterms:W3CDTF">2022-05-31T18:24:33Z</dcterms:modified>
</cp:coreProperties>
</file>